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 – SILN. ..." sheetId="2" r:id="rId2"/>
    <sheet name="102 - KOMUNIKACE – CHODNÍKY" sheetId="3" r:id="rId3"/>
    <sheet name="102.1 - OPRAVA DEŠŤOVÉ KA..." sheetId="4" r:id="rId4"/>
    <sheet name="402 -  VEŘEJNÉ OSVĚTLENÍ" sheetId="5" r:id="rId5"/>
    <sheet name="9 - Vedlejší a ostatní ná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'101 - KOMUNIKACE – SILN. ...'!$C$86:$K$512</definedName>
    <definedName name="_xlnm.Print_Area" localSheetId="1">'101 - KOMUNIKACE – SILN. ...'!$C$4:$J$39,'101 - KOMUNIKACE – SILN. ...'!$C$45:$J$68,'101 - KOMUNIKACE – SILN. ...'!$C$74:$J$512</definedName>
    <definedName name="_xlnm.Print_Titles" localSheetId="1">'101 - KOMUNIKACE – SILN. ...'!$86:$86</definedName>
    <definedName name="_xlnm._FilterDatabase" localSheetId="2" hidden="1">'102 - KOMUNIKACE – CHODNÍKY'!$C$87:$K$412</definedName>
    <definedName name="_xlnm.Print_Area" localSheetId="2">'102 - KOMUNIKACE – CHODNÍKY'!$C$4:$J$39,'102 - KOMUNIKACE – CHODNÍKY'!$C$45:$J$69,'102 - KOMUNIKACE – CHODNÍKY'!$C$75:$J$412</definedName>
    <definedName name="_xlnm.Print_Titles" localSheetId="2">'102 - KOMUNIKACE – CHODNÍKY'!$87:$87</definedName>
    <definedName name="_xlnm._FilterDatabase" localSheetId="3" hidden="1">'102.1 - OPRAVA DEŠŤOVÉ KA...'!$C$85:$K$245</definedName>
    <definedName name="_xlnm.Print_Area" localSheetId="3">'102.1 - OPRAVA DEŠŤOVÉ KA...'!$C$4:$J$39,'102.1 - OPRAVA DEŠŤOVÉ KA...'!$C$45:$J$67,'102.1 - OPRAVA DEŠŤOVÉ KA...'!$C$73:$J$245</definedName>
    <definedName name="_xlnm.Print_Titles" localSheetId="3">'102.1 - OPRAVA DEŠŤOVÉ KA...'!$85:$85</definedName>
    <definedName name="_xlnm._FilterDatabase" localSheetId="4" hidden="1">'402 -  VEŘEJNÉ OSVĚTLENÍ'!$C$83:$K$226</definedName>
    <definedName name="_xlnm.Print_Area" localSheetId="4">'402 -  VEŘEJNÉ OSVĚTLENÍ'!$C$4:$J$39,'402 -  VEŘEJNÉ OSVĚTLENÍ'!$C$45:$J$65,'402 -  VEŘEJNÉ OSVĚTLENÍ'!$C$71:$J$226</definedName>
    <definedName name="_xlnm.Print_Titles" localSheetId="4">'402 -  VEŘEJNÉ OSVĚTLENÍ'!$83:$83</definedName>
    <definedName name="_xlnm._FilterDatabase" localSheetId="5" hidden="1">'9 - Vedlejší a ostatní ná...'!$C$84:$K$147</definedName>
    <definedName name="_xlnm.Print_Area" localSheetId="5">'9 - Vedlejší a ostatní ná...'!$C$4:$J$39,'9 - Vedlejší a ostatní ná...'!$C$45:$J$66,'9 - Vedlejší a ostatní ná...'!$C$72:$J$147</definedName>
    <definedName name="_xlnm.Print_Titles" localSheetId="5">'9 - Vedlejší a ostatní ná...'!$84:$84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82"/>
  <c r="J17"/>
  <c r="J12"/>
  <c r="J52"/>
  <c r="E7"/>
  <c r="E75"/>
  <c i="5" r="J221"/>
  <c r="J37"/>
  <c r="J36"/>
  <c i="1" r="AY58"/>
  <c i="5" r="J35"/>
  <c i="1" r="AX58"/>
  <c i="5" r="BI224"/>
  <c r="BH224"/>
  <c r="BG224"/>
  <c r="BF224"/>
  <c r="T224"/>
  <c r="T223"/>
  <c r="T222"/>
  <c r="R224"/>
  <c r="R223"/>
  <c r="R222"/>
  <c r="P224"/>
  <c r="P223"/>
  <c r="P222"/>
  <c r="J6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F80"/>
  <c r="F78"/>
  <c r="E76"/>
  <c r="J55"/>
  <c r="F54"/>
  <c r="F52"/>
  <c r="E50"/>
  <c r="J21"/>
  <c r="E21"/>
  <c r="J80"/>
  <c r="J20"/>
  <c r="J18"/>
  <c r="E18"/>
  <c r="F55"/>
  <c r="J17"/>
  <c r="J12"/>
  <c r="J78"/>
  <c r="E7"/>
  <c r="E48"/>
  <c i="4" r="J37"/>
  <c r="J36"/>
  <c i="1" r="AY57"/>
  <c i="4" r="J35"/>
  <c i="1" r="AX57"/>
  <c i="4" r="BI243"/>
  <c r="BH243"/>
  <c r="BG243"/>
  <c r="BF243"/>
  <c r="T243"/>
  <c r="T242"/>
  <c r="R243"/>
  <c r="R242"/>
  <c r="P243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1"/>
  <c r="BH141"/>
  <c r="BG141"/>
  <c r="BF141"/>
  <c r="T141"/>
  <c r="R141"/>
  <c r="P141"/>
  <c r="BI137"/>
  <c r="BH137"/>
  <c r="BG137"/>
  <c r="BF137"/>
  <c r="T137"/>
  <c r="R137"/>
  <c r="P137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F82"/>
  <c r="F80"/>
  <c r="E78"/>
  <c r="J55"/>
  <c r="F54"/>
  <c r="F52"/>
  <c r="E50"/>
  <c r="J21"/>
  <c r="E21"/>
  <c r="J54"/>
  <c r="J20"/>
  <c r="J18"/>
  <c r="E18"/>
  <c r="F83"/>
  <c r="J17"/>
  <c r="J12"/>
  <c r="J52"/>
  <c r="E7"/>
  <c r="E76"/>
  <c i="3" r="J37"/>
  <c r="J36"/>
  <c i="1" r="AY56"/>
  <c i="3" r="J35"/>
  <c i="1" r="AX56"/>
  <c i="3" r="BI410"/>
  <c r="BH410"/>
  <c r="BG410"/>
  <c r="BF410"/>
  <c r="T410"/>
  <c r="T409"/>
  <c r="R410"/>
  <c r="R409"/>
  <c r="P410"/>
  <c r="P409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58"/>
  <c r="BH358"/>
  <c r="BG358"/>
  <c r="BF358"/>
  <c r="T358"/>
  <c r="R358"/>
  <c r="P358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09"/>
  <c r="BH309"/>
  <c r="BG309"/>
  <c r="BF309"/>
  <c r="T309"/>
  <c r="R309"/>
  <c r="P309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4"/>
  <c r="BH284"/>
  <c r="BG284"/>
  <c r="BF284"/>
  <c r="T284"/>
  <c r="R284"/>
  <c r="P284"/>
  <c r="BI273"/>
  <c r="BH273"/>
  <c r="BG273"/>
  <c r="BF273"/>
  <c r="T273"/>
  <c r="R273"/>
  <c r="P273"/>
  <c r="BI263"/>
  <c r="BH263"/>
  <c r="BG263"/>
  <c r="BF263"/>
  <c r="T263"/>
  <c r="R263"/>
  <c r="P263"/>
  <c r="BI257"/>
  <c r="BH257"/>
  <c r="BG257"/>
  <c r="BF257"/>
  <c r="T257"/>
  <c r="R257"/>
  <c r="P257"/>
  <c r="BI254"/>
  <c r="BH254"/>
  <c r="BG254"/>
  <c r="BF254"/>
  <c r="T254"/>
  <c r="R254"/>
  <c r="P254"/>
  <c r="BI246"/>
  <c r="BH246"/>
  <c r="BG246"/>
  <c r="BF246"/>
  <c r="T246"/>
  <c r="R246"/>
  <c r="P246"/>
  <c r="BI235"/>
  <c r="BH235"/>
  <c r="BG235"/>
  <c r="BF235"/>
  <c r="T235"/>
  <c r="R235"/>
  <c r="P235"/>
  <c r="BI231"/>
  <c r="BH231"/>
  <c r="BG231"/>
  <c r="BF231"/>
  <c r="T231"/>
  <c r="R231"/>
  <c r="P231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F84"/>
  <c r="F82"/>
  <c r="E80"/>
  <c r="J55"/>
  <c r="F54"/>
  <c r="F52"/>
  <c r="E50"/>
  <c r="J21"/>
  <c r="E21"/>
  <c r="J54"/>
  <c r="J20"/>
  <c r="J18"/>
  <c r="E18"/>
  <c r="F55"/>
  <c r="J17"/>
  <c r="J12"/>
  <c r="J52"/>
  <c r="E7"/>
  <c r="E78"/>
  <c i="2" r="J37"/>
  <c r="J36"/>
  <c i="1" r="AY55"/>
  <c i="2" r="J35"/>
  <c i="1" r="AX55"/>
  <c i="2" r="BI510"/>
  <c r="BH510"/>
  <c r="BG510"/>
  <c r="BF510"/>
  <c r="T510"/>
  <c r="T509"/>
  <c r="R510"/>
  <c r="R509"/>
  <c r="P510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35"/>
  <c r="BH435"/>
  <c r="BG435"/>
  <c r="BF435"/>
  <c r="T435"/>
  <c r="R435"/>
  <c r="P435"/>
  <c r="BI433"/>
  <c r="BH433"/>
  <c r="BG433"/>
  <c r="BF433"/>
  <c r="T433"/>
  <c r="R433"/>
  <c r="P433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54"/>
  <c r="BH154"/>
  <c r="BG154"/>
  <c r="BF154"/>
  <c r="T154"/>
  <c r="R154"/>
  <c r="P154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F83"/>
  <c r="F81"/>
  <c r="E79"/>
  <c r="J55"/>
  <c r="F54"/>
  <c r="F52"/>
  <c r="E50"/>
  <c r="J21"/>
  <c r="E21"/>
  <c r="J54"/>
  <c r="J20"/>
  <c r="J18"/>
  <c r="E18"/>
  <c r="F55"/>
  <c r="J17"/>
  <c r="J12"/>
  <c r="J81"/>
  <c r="E7"/>
  <c r="E48"/>
  <c i="1" r="L50"/>
  <c r="AM50"/>
  <c r="AM49"/>
  <c r="L49"/>
  <c r="AM47"/>
  <c r="L47"/>
  <c r="L45"/>
  <c r="L44"/>
  <c i="2" r="BK379"/>
  <c r="BK435"/>
  <c i="3" r="J345"/>
  <c r="BK257"/>
  <c i="5" r="BK173"/>
  <c i="2" r="BK358"/>
  <c r="BK377"/>
  <c r="J220"/>
  <c i="3" r="BK95"/>
  <c r="J380"/>
  <c i="4" r="BK187"/>
  <c i="3" r="BK375"/>
  <c i="4" r="J207"/>
  <c i="5" r="J207"/>
  <c r="BK155"/>
  <c i="2" r="BK496"/>
  <c r="J398"/>
  <c r="J264"/>
  <c i="5" r="BK213"/>
  <c r="BK185"/>
  <c i="2" r="BK384"/>
  <c r="BK337"/>
  <c i="5" r="BK181"/>
  <c r="BK130"/>
  <c i="2" r="J499"/>
  <c i="3" r="J294"/>
  <c r="J365"/>
  <c r="BK225"/>
  <c i="4" r="J89"/>
  <c r="BK157"/>
  <c i="5" r="BK100"/>
  <c r="BK102"/>
  <c i="2" r="J140"/>
  <c i="5" r="J161"/>
  <c i="6" r="J88"/>
  <c i="2" r="BK95"/>
  <c r="J117"/>
  <c i="3" r="BK348"/>
  <c i="5" r="BK187"/>
  <c i="6" r="BK116"/>
  <c i="2" r="J382"/>
  <c r="J317"/>
  <c i="3" r="J137"/>
  <c i="5" r="BK183"/>
  <c i="2" r="BK418"/>
  <c r="J100"/>
  <c i="3" r="J351"/>
  <c r="BK217"/>
  <c i="4" r="BK95"/>
  <c i="5" r="BK90"/>
  <c i="2" r="BK470"/>
  <c i="3" r="BK373"/>
  <c r="J373"/>
  <c i="6" r="BK121"/>
  <c i="2" r="J459"/>
  <c r="BK121"/>
  <c i="3" r="BK146"/>
  <c r="J368"/>
  <c i="5" r="J142"/>
  <c r="J150"/>
  <c r="BK142"/>
  <c i="2" r="J225"/>
  <c r="J415"/>
  <c i="4" r="J174"/>
  <c i="5" r="J169"/>
  <c i="6" r="BK133"/>
  <c i="2" r="J496"/>
  <c r="J342"/>
  <c i="5" r="J146"/>
  <c i="2" r="BK412"/>
  <c r="BK382"/>
  <c i="3" r="BK358"/>
  <c r="J358"/>
  <c i="4" r="J157"/>
  <c i="5" r="J140"/>
  <c r="BK199"/>
  <c i="6" r="J112"/>
  <c i="2" r="BK353"/>
  <c i="3" r="J217"/>
  <c r="BK91"/>
  <c i="4" r="BK218"/>
  <c i="5" r="BK171"/>
  <c r="BK112"/>
  <c i="2" r="J406"/>
  <c r="J418"/>
  <c r="J503"/>
  <c r="J337"/>
  <c i="3" r="J112"/>
  <c r="BK317"/>
  <c r="J257"/>
  <c i="4" r="J153"/>
  <c r="BK184"/>
  <c i="2" r="J409"/>
  <c r="BK510"/>
  <c r="BK288"/>
  <c i="3" r="J131"/>
  <c r="BK180"/>
  <c r="BK345"/>
  <c i="4" r="BK129"/>
  <c r="BK153"/>
  <c i="5" r="J173"/>
  <c r="BK92"/>
  <c i="6" r="BK92"/>
  <c i="2" r="J332"/>
  <c r="J392"/>
  <c i="5" r="J108"/>
  <c i="4" r="BK233"/>
  <c i="2" r="BK392"/>
  <c i="5" r="BK134"/>
  <c i="2" r="BK474"/>
  <c r="BK276"/>
  <c i="3" r="BK368"/>
  <c i="5" r="J153"/>
  <c i="2" r="BK131"/>
  <c i="3" r="BK151"/>
  <c r="BK235"/>
  <c i="4" r="J210"/>
  <c i="5" r="J122"/>
  <c i="2" r="BK484"/>
  <c r="BK309"/>
  <c r="J106"/>
  <c i="3" r="BK231"/>
  <c r="J180"/>
  <c i="2" r="J369"/>
  <c r="BK488"/>
  <c r="J168"/>
  <c i="4" r="J141"/>
  <c i="2" r="J510"/>
  <c i="5" r="J215"/>
  <c r="J175"/>
  <c i="2" r="J451"/>
  <c r="J246"/>
  <c i="5" r="J92"/>
  <c i="2" r="J345"/>
  <c r="BK320"/>
  <c i="5" r="J128"/>
  <c r="J104"/>
  <c i="3" r="BK273"/>
  <c i="4" r="BK89"/>
  <c i="2" r="J301"/>
  <c r="J165"/>
  <c i="3" r="BK131"/>
  <c r="J319"/>
  <c r="J273"/>
  <c i="4" r="BK111"/>
  <c i="5" r="J112"/>
  <c r="J106"/>
  <c i="2" r="J478"/>
  <c r="BK106"/>
  <c i="5" r="BK136"/>
  <c i="6" r="BK144"/>
  <c i="2" r="BK433"/>
  <c r="J358"/>
  <c i="3" r="J370"/>
  <c i="4" r="BK239"/>
  <c i="6" r="J140"/>
  <c i="2" r="BK340"/>
  <c r="BK345"/>
  <c i="3" r="J172"/>
  <c i="4" r="J224"/>
  <c i="5" r="BK138"/>
  <c i="4" r="BK141"/>
  <c r="BK116"/>
  <c i="5" r="J195"/>
  <c i="6" r="J129"/>
  <c i="2" r="J288"/>
  <c r="BK190"/>
  <c i="4" r="J95"/>
  <c i="5" r="BK205"/>
  <c i="2" r="J330"/>
  <c r="J214"/>
  <c i="5" r="J224"/>
  <c i="6" r="J96"/>
  <c i="2" r="BK481"/>
  <c i="3" r="BK163"/>
  <c r="J331"/>
  <c r="BK246"/>
  <c i="4" r="BK236"/>
  <c i="5" r="J181"/>
  <c r="BK104"/>
  <c i="4" r="J243"/>
  <c i="5" r="J136"/>
  <c r="J217"/>
  <c i="2" r="BK140"/>
  <c r="BK168"/>
  <c i="3" r="J209"/>
  <c r="J402"/>
  <c i="4" r="BK137"/>
  <c i="5" r="J183"/>
  <c r="BK94"/>
  <c i="2" r="BK317"/>
  <c r="J412"/>
  <c i="3" r="BK105"/>
  <c r="BK384"/>
  <c i="4" r="J190"/>
  <c i="5" r="BK161"/>
  <c r="J203"/>
  <c r="J90"/>
  <c i="2" r="J377"/>
  <c r="BK212"/>
  <c r="BK172"/>
  <c r="J373"/>
  <c i="1" r="AS54"/>
  <c i="4" r="J221"/>
  <c i="2" r="BK255"/>
  <c r="J193"/>
  <c r="J255"/>
  <c i="3" r="J151"/>
  <c r="J388"/>
  <c r="BK321"/>
  <c i="4" r="J239"/>
  <c i="5" r="BK153"/>
  <c r="J130"/>
  <c r="J126"/>
  <c i="2" r="J425"/>
  <c r="BK375"/>
  <c i="4" r="J125"/>
  <c i="5" r="J100"/>
  <c i="6" r="J99"/>
  <c i="2" r="J121"/>
  <c i="3" r="BK398"/>
  <c i="4" r="BK221"/>
  <c i="2" r="BK298"/>
  <c r="J371"/>
  <c r="BK425"/>
  <c r="J340"/>
  <c i="3" r="BK309"/>
  <c r="BK183"/>
  <c i="4" r="BK170"/>
  <c i="3" r="BK112"/>
  <c i="4" r="J137"/>
  <c i="5" r="J167"/>
  <c r="J138"/>
  <c i="2" r="J433"/>
  <c r="BK330"/>
  <c i="4" r="J168"/>
  <c i="5" r="J201"/>
  <c i="6" r="J103"/>
  <c i="2" r="BK264"/>
  <c r="J181"/>
  <c i="5" r="J163"/>
  <c i="2" r="BK165"/>
  <c r="J190"/>
  <c i="3" r="J188"/>
  <c r="BK100"/>
  <c r="BK254"/>
  <c i="4" r="J233"/>
  <c i="5" r="J102"/>
  <c r="BK193"/>
  <c i="6" r="BK125"/>
  <c i="5" r="BK189"/>
  <c r="J193"/>
  <c i="2" r="J422"/>
  <c r="BK356"/>
  <c r="J276"/>
  <c i="3" r="J221"/>
  <c r="J235"/>
  <c i="4" r="J187"/>
  <c i="5" r="J189"/>
  <c i="2" r="BK272"/>
  <c r="J234"/>
  <c r="BK284"/>
  <c i="3" r="BK294"/>
  <c i="4" r="J149"/>
  <c i="5" r="J132"/>
  <c i="2" r="BK467"/>
  <c r="J384"/>
  <c r="J212"/>
  <c r="BK365"/>
  <c i="3" r="BK388"/>
  <c r="J410"/>
  <c r="J183"/>
  <c i="2" r="J307"/>
  <c r="J272"/>
  <c r="J379"/>
  <c i="3" r="BK284"/>
  <c i="5" r="BK116"/>
  <c i="2" r="BK295"/>
  <c r="BK307"/>
  <c i="3" r="J109"/>
  <c r="J309"/>
  <c i="4" r="J204"/>
  <c i="5" r="J185"/>
  <c i="4" r="BK243"/>
  <c i="5" r="J88"/>
  <c i="2" r="J367"/>
  <c r="BK327"/>
  <c i="5" r="J177"/>
  <c r="J165"/>
  <c i="2" r="BK409"/>
  <c i="5" r="BK179"/>
  <c i="6" r="J116"/>
  <c i="2" r="J309"/>
  <c i="3" r="BK118"/>
  <c r="J398"/>
  <c i="4" r="J195"/>
  <c i="5" r="BK140"/>
  <c r="BK207"/>
  <c i="2" r="BK463"/>
  <c i="5" r="J179"/>
  <c r="BK201"/>
  <c i="2" r="BK367"/>
  <c r="J347"/>
  <c i="3" r="J213"/>
  <c i="4" r="J192"/>
  <c i="2" r="BK154"/>
  <c i="3" r="J375"/>
  <c r="J91"/>
  <c i="4" r="J98"/>
  <c i="2" r="BK373"/>
  <c r="J209"/>
  <c i="3" r="J206"/>
  <c r="J231"/>
  <c i="4" r="J198"/>
  <c r="BK92"/>
  <c i="5" r="BK157"/>
  <c i="6" r="J107"/>
  <c i="2" r="BK201"/>
  <c r="BK301"/>
  <c i="5" r="BK224"/>
  <c i="4" r="J236"/>
  <c i="5" r="BK126"/>
  <c i="4" r="J165"/>
  <c i="5" r="BK167"/>
  <c r="J144"/>
  <c i="2" r="J243"/>
  <c r="F35"/>
  <c r="BK90"/>
  <c r="BK246"/>
  <c i="4" r="J106"/>
  <c i="5" r="BK128"/>
  <c i="2" r="J157"/>
  <c r="J201"/>
  <c i="3" r="J225"/>
  <c r="J348"/>
  <c i="4" r="BK195"/>
  <c i="5" r="BK122"/>
  <c r="J114"/>
  <c r="BK215"/>
  <c i="6" r="J136"/>
  <c i="2" r="J488"/>
  <c r="BK324"/>
  <c i="5" r="BK86"/>
  <c i="2" r="BK243"/>
  <c r="J280"/>
  <c r="BK415"/>
  <c i="3" r="BK402"/>
  <c r="J406"/>
  <c i="4" r="J129"/>
  <c i="5" r="J191"/>
  <c i="2" r="BK291"/>
  <c r="J284"/>
  <c i="3" r="J175"/>
  <c r="J287"/>
  <c i="4" r="BK125"/>
  <c i="5" r="BK96"/>
  <c i="2" r="J144"/>
  <c r="BK342"/>
  <c r="BK406"/>
  <c r="BK225"/>
  <c i="5" r="J98"/>
  <c i="2" r="BK100"/>
  <c r="BK398"/>
  <c i="5" r="J120"/>
  <c r="BK110"/>
  <c i="2" r="J112"/>
  <c i="3" r="BK213"/>
  <c r="BK331"/>
  <c i="5" r="BK146"/>
  <c i="2" r="BK449"/>
  <c r="BK499"/>
  <c r="J260"/>
  <c i="3" r="J384"/>
  <c r="BK324"/>
  <c i="4" r="J170"/>
  <c i="3" r="BK203"/>
  <c i="5" r="J187"/>
  <c r="J209"/>
  <c i="6" r="BK96"/>
  <c i="2" r="J361"/>
  <c i="5" r="J155"/>
  <c r="J148"/>
  <c i="2" r="BK197"/>
  <c r="BK422"/>
  <c i="5" r="BK114"/>
  <c i="2" r="BK478"/>
  <c i="3" r="BK172"/>
  <c r="BK370"/>
  <c r="J254"/>
  <c i="4" r="BK207"/>
  <c i="5" r="BK217"/>
  <c i="4" r="BK213"/>
  <c i="5" r="BK148"/>
  <c i="2" r="BK447"/>
  <c i="3" r="BK167"/>
  <c r="BK377"/>
  <c i="4" r="BK192"/>
  <c i="5" r="BK118"/>
  <c i="6" r="BK107"/>
  <c i="2" r="BK492"/>
  <c r="BK369"/>
  <c i="3" r="BK115"/>
  <c r="J302"/>
  <c i="5" r="BK120"/>
  <c i="6" r="BK112"/>
  <c i="2" r="J467"/>
  <c r="J172"/>
  <c r="J238"/>
  <c i="3" r="BK263"/>
  <c r="BK351"/>
  <c i="4" r="J230"/>
  <c i="2" r="J197"/>
  <c r="BK332"/>
  <c i="3" r="J163"/>
  <c r="BK410"/>
  <c r="J146"/>
  <c i="4" r="J116"/>
  <c i="5" r="J116"/>
  <c i="6" r="BK103"/>
  <c i="2" r="J455"/>
  <c r="BK234"/>
  <c i="5" r="BK211"/>
  <c i="6" r="J144"/>
  <c i="4" r="J92"/>
  <c i="3" r="J284"/>
  <c i="2" r="J320"/>
  <c i="3" r="BK406"/>
  <c r="J263"/>
  <c i="5" r="BK175"/>
  <c i="2" r="J295"/>
  <c r="J435"/>
  <c r="J95"/>
  <c i="3" r="BK142"/>
  <c r="BK319"/>
  <c i="5" r="BK132"/>
  <c i="4" r="J201"/>
  <c r="BK120"/>
  <c i="5" r="J118"/>
  <c i="6" r="BK140"/>
  <c i="2" r="J470"/>
  <c i="4" r="BK174"/>
  <c i="5" r="J219"/>
  <c i="6" r="BK129"/>
  <c i="2" r="J135"/>
  <c i="5" r="BK98"/>
  <c i="6" r="BK88"/>
  <c i="2" r="BK135"/>
  <c i="3" r="J246"/>
  <c r="BK209"/>
  <c i="4" r="BK210"/>
  <c i="5" r="J211"/>
  <c r="BK144"/>
  <c i="6" r="J92"/>
  <c i="4" r="J218"/>
  <c i="5" r="BK177"/>
  <c i="2" r="J353"/>
  <c r="BK350"/>
  <c i="3" r="J324"/>
  <c i="4" r="BK168"/>
  <c i="5" r="BK150"/>
  <c i="2" r="J154"/>
  <c r="BK193"/>
  <c i="3" r="J335"/>
  <c i="4" r="BK201"/>
  <c i="2" r="BK117"/>
  <c r="BK347"/>
  <c r="J324"/>
  <c i="3" r="J167"/>
  <c r="J321"/>
  <c i="4" r="BK180"/>
  <c r="J184"/>
  <c i="2" r="J463"/>
  <c r="BK371"/>
  <c r="J90"/>
  <c i="3" r="BK154"/>
  <c r="BK302"/>
  <c i="4" r="BK204"/>
  <c i="5" r="J205"/>
  <c i="2" r="J506"/>
  <c r="J291"/>
  <c i="5" r="J159"/>
  <c i="2" r="F34"/>
  <c r="BK305"/>
  <c i="3" r="BK109"/>
  <c i="5" r="BK88"/>
  <c i="2" r="J492"/>
  <c r="J186"/>
  <c i="3" r="BK175"/>
  <c r="BK121"/>
  <c i="4" r="BK216"/>
  <c i="5" r="BK197"/>
  <c i="4" r="J213"/>
  <c i="5" r="BK124"/>
  <c i="6" r="BK136"/>
  <c i="2" r="J350"/>
  <c r="J365"/>
  <c i="5" r="BK195"/>
  <c i="2" r="BK506"/>
  <c r="BK260"/>
  <c i="3" r="J118"/>
  <c r="J105"/>
  <c i="5" r="J157"/>
  <c r="J94"/>
  <c i="2" r="BK455"/>
  <c r="BK112"/>
  <c i="3" r="J203"/>
  <c r="BK335"/>
  <c i="4" r="BK198"/>
  <c i="5" r="BK165"/>
  <c i="6" r="J133"/>
  <c i="2" r="J484"/>
  <c r="J449"/>
  <c i="3" r="BK206"/>
  <c r="BK188"/>
  <c r="J121"/>
  <c i="4" r="BK230"/>
  <c i="2" r="BK335"/>
  <c r="BK395"/>
  <c i="3" r="J317"/>
  <c r="BK365"/>
  <c i="4" r="J111"/>
  <c i="5" r="J213"/>
  <c r="J96"/>
  <c i="2" r="BK181"/>
  <c r="J305"/>
  <c i="4" r="BK106"/>
  <c i="5" r="BK159"/>
  <c i="3" r="BK327"/>
  <c i="4" r="J227"/>
  <c r="BK227"/>
  <c r="BK224"/>
  <c i="5" r="BK191"/>
  <c i="2" r="BK451"/>
  <c r="BK214"/>
  <c i="5" r="J134"/>
  <c i="6" r="J125"/>
  <c i="2" r="J447"/>
  <c i="3" r="J100"/>
  <c i="4" r="J216"/>
  <c i="5" r="J124"/>
  <c i="2" r="BK459"/>
  <c r="BK361"/>
  <c r="BK220"/>
  <c i="3" r="J377"/>
  <c i="4" r="J120"/>
  <c i="5" r="BK163"/>
  <c i="2" r="J335"/>
  <c i="4" r="BK165"/>
  <c i="5" r="BK203"/>
  <c i="2" r="J375"/>
  <c r="J131"/>
  <c i="5" r="BK219"/>
  <c i="2" r="BK238"/>
  <c i="3" r="BK221"/>
  <c i="4" r="BK149"/>
  <c i="5" r="BK106"/>
  <c r="BK209"/>
  <c r="J110"/>
  <c i="2" r="BK186"/>
  <c r="J356"/>
  <c i="3" r="J154"/>
  <c i="4" r="BK98"/>
  <c i="5" r="J199"/>
  <c r="J86"/>
  <c i="2" r="J481"/>
  <c r="BK144"/>
  <c i="3" r="J142"/>
  <c r="BK287"/>
  <c i="5" r="J171"/>
  <c i="6" r="BK99"/>
  <c i="2" r="BK503"/>
  <c r="J298"/>
  <c r="BK280"/>
  <c i="3" r="BK137"/>
  <c r="BK380"/>
  <c i="4" r="BK190"/>
  <c i="2" r="J474"/>
  <c r="BK209"/>
  <c r="J327"/>
  <c i="3" r="J95"/>
  <c r="J115"/>
  <c r="J327"/>
  <c i="4" r="J180"/>
  <c i="5" r="J197"/>
  <c i="6" r="J121"/>
  <c i="2" r="J395"/>
  <c r="BK157"/>
  <c i="5" r="BK169"/>
  <c r="BK108"/>
  <c i="2" r="F37"/>
  <c l="1" r="R360"/>
  <c i="3" r="BK334"/>
  <c r="J334"/>
  <c r="J66"/>
  <c i="4" r="T156"/>
  <c i="5" r="R85"/>
  <c i="2" r="R89"/>
  <c r="T200"/>
  <c i="4" r="P88"/>
  <c i="5" r="T152"/>
  <c i="2" r="BK89"/>
  <c r="R304"/>
  <c i="3" r="R334"/>
  <c i="4" r="T88"/>
  <c i="2" r="R219"/>
  <c r="BK487"/>
  <c r="J487"/>
  <c r="J66"/>
  <c i="3" r="P216"/>
  <c r="P316"/>
  <c i="4" r="BK88"/>
  <c i="5" r="T85"/>
  <c r="T84"/>
  <c i="2" r="P219"/>
  <c i="3" r="BK216"/>
  <c r="J216"/>
  <c r="J62"/>
  <c r="R379"/>
  <c i="2" r="BK304"/>
  <c r="J304"/>
  <c r="J64"/>
  <c r="P487"/>
  <c i="3" r="BK230"/>
  <c r="J230"/>
  <c r="J64"/>
  <c r="BK316"/>
  <c r="J316"/>
  <c r="J65"/>
  <c i="4" r="R88"/>
  <c i="5" r="R152"/>
  <c i="2" r="T360"/>
  <c i="3" r="P230"/>
  <c r="T379"/>
  <c i="4" r="P179"/>
  <c i="2" r="T219"/>
  <c r="T487"/>
  <c i="4" r="T179"/>
  <c i="5" r="P85"/>
  <c i="2" r="P360"/>
  <c i="3" r="BK90"/>
  <c r="J90"/>
  <c r="J61"/>
  <c r="P334"/>
  <c i="5" r="BK85"/>
  <c r="J85"/>
  <c r="J60"/>
  <c i="6" r="P87"/>
  <c i="2" r="BK219"/>
  <c r="J219"/>
  <c r="J63"/>
  <c i="3" r="R230"/>
  <c r="T316"/>
  <c i="4" r="R179"/>
  <c i="6" r="BK128"/>
  <c r="J128"/>
  <c r="J64"/>
  <c i="2" r="P200"/>
  <c i="3" r="T230"/>
  <c i="4" r="P156"/>
  <c i="6" r="R128"/>
  <c i="2" r="T89"/>
  <c r="T88"/>
  <c r="T87"/>
  <c r="T304"/>
  <c i="3" r="R216"/>
  <c r="P379"/>
  <c i="4" r="BK179"/>
  <c r="J179"/>
  <c r="J65"/>
  <c i="6" r="BK111"/>
  <c r="J111"/>
  <c r="J62"/>
  <c r="P120"/>
  <c r="BK139"/>
  <c r="J139"/>
  <c r="J65"/>
  <c r="P111"/>
  <c r="T128"/>
  <c i="2" r="BK360"/>
  <c r="J360"/>
  <c r="J65"/>
  <c i="3" r="P90"/>
  <c r="P89"/>
  <c r="P88"/>
  <c i="1" r="AU56"/>
  <c i="3" r="T334"/>
  <c i="4" r="BK156"/>
  <c r="J156"/>
  <c r="J63"/>
  <c i="5" r="P152"/>
  <c i="6" r="R87"/>
  <c r="R111"/>
  <c r="R120"/>
  <c r="P139"/>
  <c i="2" r="P89"/>
  <c r="R200"/>
  <c i="3" r="T90"/>
  <c r="T89"/>
  <c r="T88"/>
  <c r="BK379"/>
  <c r="J379"/>
  <c r="J67"/>
  <c i="4" r="R156"/>
  <c i="5" r="BK152"/>
  <c r="J152"/>
  <c r="J61"/>
  <c i="6" r="T87"/>
  <c r="BK120"/>
  <c r="J120"/>
  <c r="J63"/>
  <c r="T120"/>
  <c r="R139"/>
  <c i="2" r="BK200"/>
  <c r="J200"/>
  <c r="J62"/>
  <c r="P304"/>
  <c r="R487"/>
  <c i="3" r="R90"/>
  <c r="R89"/>
  <c r="R88"/>
  <c r="T216"/>
  <c r="R316"/>
  <c i="6" r="BK87"/>
  <c r="J87"/>
  <c r="J61"/>
  <c r="T111"/>
  <c r="P128"/>
  <c r="T139"/>
  <c i="4" r="BK173"/>
  <c r="J173"/>
  <c r="J64"/>
  <c i="2" r="BK509"/>
  <c r="J509"/>
  <c r="J67"/>
  <c i="4" r="BK152"/>
  <c r="J152"/>
  <c r="J62"/>
  <c i="3" r="BK224"/>
  <c r="J224"/>
  <c r="J63"/>
  <c r="BK409"/>
  <c r="J409"/>
  <c r="J68"/>
  <c i="4" r="BK242"/>
  <c r="J242"/>
  <c r="J66"/>
  <c i="5" r="BK223"/>
  <c r="J223"/>
  <c r="J64"/>
  <c i="6" r="F55"/>
  <c r="BE88"/>
  <c r="BE116"/>
  <c r="J79"/>
  <c r="BE133"/>
  <c r="BE144"/>
  <c r="BE99"/>
  <c r="BE125"/>
  <c r="BE136"/>
  <c r="BE92"/>
  <c r="BE107"/>
  <c r="BE121"/>
  <c r="E48"/>
  <c r="J81"/>
  <c i="5" r="BK222"/>
  <c r="J222"/>
  <c r="J63"/>
  <c i="6" r="BE103"/>
  <c r="BE140"/>
  <c r="BE96"/>
  <c r="BE112"/>
  <c r="BE129"/>
  <c i="5" r="F81"/>
  <c r="J54"/>
  <c r="BE98"/>
  <c r="BE114"/>
  <c r="BE140"/>
  <c r="BE150"/>
  <c i="4" r="J88"/>
  <c r="J61"/>
  <c i="5" r="BE175"/>
  <c r="BE179"/>
  <c r="BE185"/>
  <c r="E74"/>
  <c r="BE86"/>
  <c r="BE100"/>
  <c r="BE157"/>
  <c r="BE161"/>
  <c r="BE183"/>
  <c r="BE197"/>
  <c r="BE211"/>
  <c r="BE94"/>
  <c r="BE106"/>
  <c r="BE118"/>
  <c r="BE136"/>
  <c r="BE142"/>
  <c r="BE187"/>
  <c r="J52"/>
  <c r="BE90"/>
  <c r="BE102"/>
  <c r="BE110"/>
  <c r="BE153"/>
  <c r="BE195"/>
  <c r="BE104"/>
  <c r="BE132"/>
  <c r="BE193"/>
  <c r="BE199"/>
  <c r="BE207"/>
  <c r="BE108"/>
  <c r="BE120"/>
  <c r="BE128"/>
  <c r="BE146"/>
  <c r="BE167"/>
  <c r="BE224"/>
  <c r="BE205"/>
  <c r="BE138"/>
  <c r="BE144"/>
  <c r="BE191"/>
  <c r="BE203"/>
  <c r="BE213"/>
  <c r="BE88"/>
  <c r="BE112"/>
  <c r="BE130"/>
  <c r="BE134"/>
  <c r="BE148"/>
  <c r="BE159"/>
  <c r="BE165"/>
  <c r="BE189"/>
  <c r="BE201"/>
  <c r="BE124"/>
  <c r="BE126"/>
  <c r="BE155"/>
  <c r="BE177"/>
  <c r="BE181"/>
  <c r="BE209"/>
  <c r="BE217"/>
  <c r="BE219"/>
  <c r="BE92"/>
  <c r="BE96"/>
  <c r="BE116"/>
  <c r="BE163"/>
  <c r="BE171"/>
  <c r="BE122"/>
  <c r="BE169"/>
  <c r="BE173"/>
  <c r="BE215"/>
  <c i="4" r="E48"/>
  <c r="BE174"/>
  <c r="BE180"/>
  <c r="BE204"/>
  <c r="F55"/>
  <c r="J82"/>
  <c r="BE129"/>
  <c r="BE149"/>
  <c r="BE190"/>
  <c r="BE210"/>
  <c r="BE89"/>
  <c r="BE170"/>
  <c r="BE233"/>
  <c r="BE141"/>
  <c r="BE195"/>
  <c r="BE239"/>
  <c r="BE92"/>
  <c r="BE98"/>
  <c r="BE116"/>
  <c r="BE187"/>
  <c r="BE243"/>
  <c r="BE106"/>
  <c r="BE184"/>
  <c r="BE198"/>
  <c r="BE224"/>
  <c r="BE213"/>
  <c r="BE221"/>
  <c r="J80"/>
  <c r="BE165"/>
  <c r="BE201"/>
  <c r="BE125"/>
  <c r="BE153"/>
  <c r="BE168"/>
  <c r="BE120"/>
  <c r="BE207"/>
  <c r="BE218"/>
  <c r="BE230"/>
  <c i="3" r="BK89"/>
  <c r="BK88"/>
  <c r="J88"/>
  <c i="4" r="BE216"/>
  <c r="BE227"/>
  <c r="BE95"/>
  <c r="BE236"/>
  <c r="BE111"/>
  <c r="BE137"/>
  <c r="BE157"/>
  <c r="BE192"/>
  <c i="3" r="BE317"/>
  <c r="BE319"/>
  <c r="BE321"/>
  <c r="BE351"/>
  <c r="BE358"/>
  <c r="BE105"/>
  <c r="BE206"/>
  <c r="BE231"/>
  <c r="BE284"/>
  <c r="BE348"/>
  <c r="BE368"/>
  <c r="BE380"/>
  <c r="BE388"/>
  <c i="2" r="J89"/>
  <c r="J61"/>
  <c i="3" r="BE112"/>
  <c r="BE146"/>
  <c r="BE331"/>
  <c r="BE335"/>
  <c r="BE365"/>
  <c r="J84"/>
  <c r="BE95"/>
  <c r="BE100"/>
  <c r="BE188"/>
  <c r="BE213"/>
  <c r="BE221"/>
  <c r="BE324"/>
  <c r="J82"/>
  <c r="BE91"/>
  <c r="BE118"/>
  <c r="BE175"/>
  <c r="BE273"/>
  <c r="BE287"/>
  <c r="BE384"/>
  <c r="BE402"/>
  <c r="BE410"/>
  <c r="BE235"/>
  <c r="BE294"/>
  <c r="BE309"/>
  <c r="BE327"/>
  <c r="BE370"/>
  <c r="BE373"/>
  <c r="BE377"/>
  <c r="BE109"/>
  <c r="BE183"/>
  <c r="BE203"/>
  <c r="BE254"/>
  <c r="BE375"/>
  <c r="BE398"/>
  <c r="BE406"/>
  <c r="BE131"/>
  <c r="BE154"/>
  <c r="BE180"/>
  <c r="F85"/>
  <c r="BE172"/>
  <c r="E48"/>
  <c r="BE151"/>
  <c r="BE217"/>
  <c r="BE225"/>
  <c r="BE167"/>
  <c r="BE115"/>
  <c r="BE121"/>
  <c r="BE137"/>
  <c r="BE142"/>
  <c r="BE163"/>
  <c r="BE209"/>
  <c r="BE246"/>
  <c r="BE257"/>
  <c r="BE263"/>
  <c r="BE302"/>
  <c r="BE345"/>
  <c i="2" r="J52"/>
  <c r="BE168"/>
  <c r="BE172"/>
  <c r="BE197"/>
  <c r="BE305"/>
  <c r="BE317"/>
  <c r="BE337"/>
  <c r="BE342"/>
  <c r="BE392"/>
  <c r="BE451"/>
  <c r="BE510"/>
  <c i="1" r="BA55"/>
  <c i="2" r="E77"/>
  <c r="BE106"/>
  <c r="BE112"/>
  <c r="BE212"/>
  <c r="BE238"/>
  <c r="BE340"/>
  <c r="BE361"/>
  <c r="BE367"/>
  <c r="BE395"/>
  <c r="BE409"/>
  <c r="BE415"/>
  <c r="BE418"/>
  <c r="F84"/>
  <c r="BE121"/>
  <c r="BE165"/>
  <c i="1" r="BB55"/>
  <c i="2" r="J83"/>
  <c r="BE90"/>
  <c r="BE117"/>
  <c r="BE140"/>
  <c r="BE144"/>
  <c r="BE201"/>
  <c r="BE214"/>
  <c r="BE234"/>
  <c r="BE243"/>
  <c r="BE255"/>
  <c r="BE284"/>
  <c r="BE298"/>
  <c r="BE301"/>
  <c r="BE307"/>
  <c r="BE335"/>
  <c r="BE345"/>
  <c r="BE369"/>
  <c r="BE371"/>
  <c r="BE377"/>
  <c r="BE398"/>
  <c r="BE422"/>
  <c r="BE433"/>
  <c r="BE459"/>
  <c r="BE463"/>
  <c r="BE467"/>
  <c r="BE481"/>
  <c r="BE488"/>
  <c r="BE496"/>
  <c r="BE499"/>
  <c r="BE225"/>
  <c r="BE246"/>
  <c r="BE295"/>
  <c r="BE309"/>
  <c r="BE332"/>
  <c r="BE350"/>
  <c r="BE358"/>
  <c r="BE365"/>
  <c r="BE373"/>
  <c r="BE375"/>
  <c r="BE406"/>
  <c r="BE412"/>
  <c r="BE425"/>
  <c r="BE474"/>
  <c r="BE478"/>
  <c r="BE95"/>
  <c r="BE181"/>
  <c r="BE186"/>
  <c r="BE220"/>
  <c r="BE260"/>
  <c r="BE264"/>
  <c r="BE324"/>
  <c r="BE327"/>
  <c r="BE330"/>
  <c r="BE347"/>
  <c r="BE353"/>
  <c r="BE379"/>
  <c r="BE382"/>
  <c r="BE449"/>
  <c r="BE484"/>
  <c r="BE492"/>
  <c r="BE503"/>
  <c r="BE506"/>
  <c r="BE100"/>
  <c r="BE190"/>
  <c r="BE209"/>
  <c r="BE272"/>
  <c r="BE276"/>
  <c r="BE280"/>
  <c r="BE320"/>
  <c r="BE356"/>
  <c r="BE384"/>
  <c r="BE435"/>
  <c r="BE447"/>
  <c r="BE455"/>
  <c r="BE470"/>
  <c r="BE131"/>
  <c r="BE135"/>
  <c r="BE154"/>
  <c r="BE157"/>
  <c r="BE193"/>
  <c r="BE288"/>
  <c r="BE291"/>
  <c i="1" r="BD55"/>
  <c i="4" r="F35"/>
  <c i="1" r="BB57"/>
  <c i="3" r="J30"/>
  <c i="6" r="F34"/>
  <c i="1" r="BA59"/>
  <c i="2" r="F36"/>
  <c i="4" r="F37"/>
  <c i="1" r="BD57"/>
  <c i="5" r="F36"/>
  <c i="1" r="BC58"/>
  <c i="4" r="F36"/>
  <c i="1" r="BC57"/>
  <c i="5" r="J34"/>
  <c i="1" r="AW58"/>
  <c i="5" r="F37"/>
  <c i="1" r="BD58"/>
  <c i="4" r="F34"/>
  <c i="1" r="BA57"/>
  <c i="3" r="F37"/>
  <c i="1" r="BD56"/>
  <c i="4" r="J34"/>
  <c i="1" r="AW57"/>
  <c i="3" r="F36"/>
  <c i="1" r="BC56"/>
  <c i="5" r="F34"/>
  <c i="1" r="BA58"/>
  <c i="5" r="F35"/>
  <c i="1" r="BB58"/>
  <c i="6" r="F36"/>
  <c i="1" r="BC59"/>
  <c i="6" r="J34"/>
  <c i="1" r="AW59"/>
  <c i="6" r="F37"/>
  <c i="1" r="BD59"/>
  <c i="3" r="J34"/>
  <c i="1" r="AW56"/>
  <c i="6" r="F35"/>
  <c i="1" r="BB59"/>
  <c i="2" r="J34"/>
  <c i="3" r="F34"/>
  <c i="1" r="BA56"/>
  <c i="3" r="F35"/>
  <c i="1" r="BB56"/>
  <c i="2" l="1" r="P88"/>
  <c r="P87"/>
  <c i="1" r="AU55"/>
  <c i="6" r="P86"/>
  <c r="P85"/>
  <c i="1" r="AU59"/>
  <c i="6" r="R86"/>
  <c r="R85"/>
  <c r="T86"/>
  <c r="T85"/>
  <c i="4" r="T87"/>
  <c r="T86"/>
  <c i="2" r="BK88"/>
  <c r="J88"/>
  <c r="J60"/>
  <c i="4" r="P87"/>
  <c r="P86"/>
  <c i="1" r="AU57"/>
  <c i="5" r="P84"/>
  <c i="1" r="AU58"/>
  <c i="2" r="R88"/>
  <c r="R87"/>
  <c i="5" r="R84"/>
  <c i="4" r="R87"/>
  <c r="R86"/>
  <c r="BK87"/>
  <c r="J87"/>
  <c r="J60"/>
  <c i="1" r="AW55"/>
  <c r="BC55"/>
  <c i="6" r="BK86"/>
  <c r="J86"/>
  <c r="J60"/>
  <c i="5" r="BK84"/>
  <c r="J84"/>
  <c i="1" r="AG56"/>
  <c i="3" r="J59"/>
  <c r="J89"/>
  <c r="J60"/>
  <c i="2" r="F33"/>
  <c i="1" r="AZ55"/>
  <c i="3" r="J33"/>
  <c i="1" r="AV56"/>
  <c r="AT56"/>
  <c r="AN56"/>
  <c i="3" r="F33"/>
  <c i="1" r="AZ56"/>
  <c i="2" r="J33"/>
  <c i="1" r="AV55"/>
  <c r="AT55"/>
  <c i="4" r="J33"/>
  <c i="1" r="AV57"/>
  <c r="AT57"/>
  <c i="6" r="F33"/>
  <c i="1" r="AZ59"/>
  <c i="5" r="F33"/>
  <c i="1" r="AZ58"/>
  <c i="4" r="F33"/>
  <c i="1" r="AZ57"/>
  <c r="BC54"/>
  <c r="AY54"/>
  <c i="5" r="J33"/>
  <c i="1" r="AV58"/>
  <c r="AT58"/>
  <c r="BA54"/>
  <c r="AW54"/>
  <c r="AK30"/>
  <c i="6" r="J33"/>
  <c i="1" r="AV59"/>
  <c r="AT59"/>
  <c i="5" r="J30"/>
  <c i="1" r="AG58"/>
  <c r="BD54"/>
  <c r="W33"/>
  <c r="BB54"/>
  <c r="AX54"/>
  <c i="2" l="1" r="BK87"/>
  <c r="J87"/>
  <c r="J59"/>
  <c i="6" r="BK85"/>
  <c r="J85"/>
  <c r="J59"/>
  <c i="4" r="BK86"/>
  <c r="J86"/>
  <c r="J59"/>
  <c i="1" r="AN58"/>
  <c i="5" r="J59"/>
  <c r="J39"/>
  <c i="3" r="J39"/>
  <c i="1" r="W30"/>
  <c r="W31"/>
  <c r="AU54"/>
  <c r="W32"/>
  <c r="AZ54"/>
  <c r="AV54"/>
  <c r="AK29"/>
  <c i="6" l="1" r="J30"/>
  <c i="1" r="AG59"/>
  <c i="2" r="J30"/>
  <c i="1" r="AG55"/>
  <c r="AN55"/>
  <c i="4" r="J30"/>
  <c i="1" r="AG57"/>
  <c r="AN57"/>
  <c r="W29"/>
  <c r="AT54"/>
  <c i="2" l="1" r="J39"/>
  <c i="6" r="J39"/>
  <c i="4" r="J39"/>
  <c i="1" r="AN5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<sst xmlns="http://schemas.openxmlformats.org/spreadsheetml/2006/main">
  <si>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</si>
  <si>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</si>
  <si>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</si>
  <si>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</si>
  <si>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</si>
  <si>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{e3aeb8de-1e85-4fe4-aa9a-3294719dafc5}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</si>
  <si>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</si>
  <si>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</si>
  <si>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</si>
  <si>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</si>
  <si>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</si>
  <si>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</si>
  <si>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</si>
  <si>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</si>
  <si>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HH-II/203_III/20312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</si>
  <si>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</si>
  <si>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</si>
  <si>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II/203 a III/20312 - křižovatka a chodníky Heřmanova Huť</t>
  </si>
  <si>
    <t>KSO:</t>
  </si>
  <si>
    <t/>
  </si>
  <si>
    <t>CC-CZ:</t>
  </si>
  <si>
    <t>Místo:</t>
  </si>
  <si>
    <t xml:space="preserve"> </t>
  </si>
  <si>
    <t>Datum:</t>
  </si>
  <si>
    <t>29. 2. 2024</t>
  </si>
  <si>
    <t>Zadavatel:</t>
  </si>
  <si>
    <t>IČ:</t>
  </si>
  <si>
    <t>SÚSPK</t>
  </si>
  <si>
    <t>DIČ:</t>
  </si>
  <si>
    <t>Uchazeč:</t>
  </si>
  <si>
    <t>Vyplň údaj</t>
  </si>
  <si>
    <t>Projektant:</t>
  </si>
  <si>
    <t>True</t>
  </si>
  <si>
    <t>Zpracovatel:</t>
  </si>
  <si>
    <t>Zítek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</si>
  <si>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</si>
  <si>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</si>
  <si>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</si>
  <si>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</si>
  <si>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</si>
  <si>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</si>
  <si>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</si>
  <si>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</si>
  <si>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</si>
  <si>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</si>
  <si>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</si>
  <si>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</si>
  <si>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</si>
  <si>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</si>
  <si>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</si>
  <si>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</si>
  <si>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</si>
  <si>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</si>
  <si>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</si>
  <si>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</si>
  <si>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</si>
  <si>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</si>
  <si>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</si>
  <si>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</si>
  <si>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</si>
  <si>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</si>
  <si>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</si>
  <si>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</si>
  <si>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</si>
  <si>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</si>
  <si>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</si>
  <si>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</si>
  <si>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</si>
  <si>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</si>
  <si>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</si>
  <si>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</si>
  <si>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</si>
  <si>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</si>
  <si>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</si>
  <si>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</si>
  <si>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</si>
  <si>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</si>
  <si>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 – SILN. II/203, SILN. III/20312</t>
  </si>
  <si>
    <t>STA</t>
  </si>
  <si>
    <t>1</t>
  </si>
  <si>
    <t>{c1f23bf3-ea6b-4ac2-b6ba-91ab328c87e9}</t>
  </si>
  <si>
    <t>2</t>
  </si>
  <si>
    <t>102</t>
  </si>
  <si>
    <t>KOMUNIKACE – CHODNÍKY</t>
  </si>
  <si>
    <t>{d6681eef-c1c3-4a25-a314-556f109d9295}</t>
  </si>
  <si>
    <t>102.1</t>
  </si>
  <si>
    <t>OPRAVA DEŠŤOVÉ KANALIZACE</t>
  </si>
  <si>
    <t>{ca41bbc6-353f-4bd2-a9fe-994ef159e8ad}</t>
  </si>
  <si>
    <t>402</t>
  </si>
  <si>
    <t xml:space="preserve"> VEŘEJNÉ OSVĚTLENÍ</t>
  </si>
  <si>
    <t>{58a5e6f4-55aa-42d2-a19c-fe9db3cd282c}</t>
  </si>
  <si>
    <t>9</t>
  </si>
  <si>
    <t>Vedlejší a ostatní náklady</t>
  </si>
  <si>
    <t>{9801f67e-afe8-4d8b-9a25-44644d65cfbb}</t>
  </si>
  <si>
    <t>KRYCÍ LIST SOUPISU PRACÍ</t>
  </si>
  <si>
    <t>Objekt:</t>
  </si>
  <si>
    <t>101 - KOMUNIKACE – SILN. II/203, SILN. III/20312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</si>
  <si>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</si>
  <si>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</si>
  <si>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</si>
  <si>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</si>
  <si>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</si>
  <si>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</si>
  <si>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</si>
  <si>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</si>
  <si>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</si>
  <si>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</si>
  <si>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</si>
  <si>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</si>
  <si>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</si>
  <si>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</si>
  <si>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</si>
  <si>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</si>
  <si>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</si>
  <si>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</si>
  <si>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</si>
  <si>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</si>
  <si>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</si>
  <si>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</si>
  <si>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</si>
  <si>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</si>
  <si>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</si>
  <si>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</si>
  <si>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</si>
  <si>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</si>
  <si>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</si>
  <si>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</si>
  <si>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</si>
  <si>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přes 50 do 100 mm ručně</t>
  </si>
  <si>
    <t>m2</t>
  </si>
  <si>
    <t>4</t>
  </si>
  <si>
    <t>-1119807422</t>
  </si>
  <si>
    <t>PP</t>
  </si>
  <si>
    <t>Odstranění podkladů nebo krytů ručně s přemístěním hmot na skládku na vzdálenost do 3 m nebo s naložením na dopravní prostředek živičných, o tl. vrstvy přes 50 do 100 mm</t>
  </si>
  <si>
    <t>Online PSC</t>
  </si>
  <si>
    <t>https://podminky.urs.cz/item/CS_URS_2024_01/113107142</t>
  </si>
  <si>
    <t>P</t>
  </si>
  <si>
    <t>Poznámka k položce:_x000d_
nutné ruční odstranění (vybourání) živičného krytu kolem překážek, po frézování _x000d_
- frézovaná drť odprodána zhotoviteli</t>
  </si>
  <si>
    <t>VV</t>
  </si>
  <si>
    <t>12*0,5</t>
  </si>
  <si>
    <t>113107342</t>
  </si>
  <si>
    <t>Odstranění podkladu živičného tl přes 50 do 100 mm strojně pl do 50 m2</t>
  </si>
  <si>
    <t>-1484844598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</si>
  <si>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</si>
  <si>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https://podminky.urs.cz/item/CS_URS_2024_01/113107342</t>
  </si>
  <si>
    <t xml:space="preserve">Poznámka k položce:_x000d_
dělicí ostrůvky - plocha určena graficky v AutoCadu_x000d_
</t>
  </si>
  <si>
    <t>17+58</t>
  </si>
  <si>
    <t>3</t>
  </si>
  <si>
    <t>113154363</t>
  </si>
  <si>
    <t>Frézování živičného krytu tl 50 mm pruh š přes 1 do 2 m pl přes 1000 do 10000 m2 s překážkami v trase</t>
  </si>
  <si>
    <t>-1841058731</t>
  </si>
  <si>
    <t>Frézování živičného podkladu nebo krytu s naložením na dopravní prostředek plochy přes 1 000 do 10 000 m2 s překážkami v trase pruhu šířky přes 1 m do 2 m, tloušťky vrstvy 50 mm</t>
  </si>
  <si>
    <t>https://podminky.urs.cz/item/CS_URS_2024_01/113154363</t>
  </si>
  <si>
    <t>Poznámka k položce:_x000d_
plocha určena graficky v AutoCadu_x000d_
- frézovaná drť odprodána zhotoviteli</t>
  </si>
  <si>
    <t>III/20312</t>
  </si>
  <si>
    <t>1915</t>
  </si>
  <si>
    <t>113154364</t>
  </si>
  <si>
    <t>Frézování živičného krytu tl 100 mm pruh š přes 1 do 2 m pl přes 1000 do 10000 m2 s překážkami v trase</t>
  </si>
  <si>
    <t>1018460993</t>
  </si>
  <si>
    <t>Frézování živičného podkladu nebo krytu s naložením na dopravní prostředek plochy přes 1 000 do 10 000 m2 s překážkami v trase pruhu šířky přes 1 m do 2 m, tloušťky vrstvy 100 mm</t>
  </si>
  <si>
    <t>https://podminky.urs.cz/item/CS_URS_2024_01/113154364</t>
  </si>
  <si>
    <t>II/203</t>
  </si>
  <si>
    <t>1948</t>
  </si>
  <si>
    <t>5</t>
  </si>
  <si>
    <t>113202111</t>
  </si>
  <si>
    <t>Vytrhání obrub krajníků obrubníků stojatých</t>
  </si>
  <si>
    <t>m</t>
  </si>
  <si>
    <t>-1144263448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</si>
  <si>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</si>
  <si>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</si>
  <si>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12+40+43+9+39+16+8+16+59</t>
  </si>
  <si>
    <t>Součet</t>
  </si>
  <si>
    <t>6</t>
  </si>
  <si>
    <t>122252203</t>
  </si>
  <si>
    <t>Odkopávky a prokopávky nezapažené pro silnice a dálnice v hornině třídy těžitelnosti I objem do 100 m3 strojně</t>
  </si>
  <si>
    <t>m3</t>
  </si>
  <si>
    <t>-2006252466</t>
  </si>
  <si>
    <t>Odkopávky a prokopávky nezapažené pro silnice a dálnice strojně v hornině třídy těžitelnosti I do 100 m3</t>
  </si>
  <si>
    <t>https://podminky.urs.cz/item/CS_URS_2024_01/122252203</t>
  </si>
  <si>
    <t>86*0,6+128*0,55</t>
  </si>
  <si>
    <t>7</t>
  </si>
  <si>
    <t>132251103</t>
  </si>
  <si>
    <t>Hloubení rýh nezapažených š do 800 mm v hornině třídy těžitelnosti I skupiny 3 objem do 100 m3 strojně</t>
  </si>
  <si>
    <t>1861030621</t>
  </si>
  <si>
    <t>Hloubení nezapažených rýh šířky do 800 mm strojně s urovnáním dna do předepsaného profilu a spádu v hornině třídy těžitelnosti I skupiny 3 přes 50 do 100 m3</t>
  </si>
  <si>
    <t>https://podminky.urs.cz/item/CS_URS_2024_01/132251103</t>
  </si>
  <si>
    <t>uliční vpustě</t>
  </si>
  <si>
    <t>19*1,2*0,8*0,8</t>
  </si>
  <si>
    <t>přípojky UV</t>
  </si>
  <si>
    <t>0,8*0,9*(3+2,5+7,5+2+1,5+0,5+1,5+1+4,5+1,5+0,5+9+9+7+2+1+1+6,5+1)</t>
  </si>
  <si>
    <t>přípojky vtokový objekt</t>
  </si>
  <si>
    <t>0,8*0,9*(18,5+4,5)</t>
  </si>
  <si>
    <t>8</t>
  </si>
  <si>
    <t>162751117</t>
  </si>
  <si>
    <t>Vodorovné přemístění přes 9 000 do 10000 m výkopku/sypaniny z horniny třídy těžitelnosti I skupiny 1 až 3</t>
  </si>
  <si>
    <t>172928623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</si>
  <si>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</si>
  <si>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</si>
  <si>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122+76,152</t>
  </si>
  <si>
    <t>162751119</t>
  </si>
  <si>
    <t>Příplatek k vodorovnému přemístění výkopku/sypaniny z horniny třídy těžitelnosti I skupiny 1 až 3 ZKD 1000 m přes 10000 m</t>
  </si>
  <si>
    <t>-787491745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</si>
  <si>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</si>
  <si>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</si>
  <si>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Poznámka k položce:_x000d_
celkem 15 km</t>
  </si>
  <si>
    <t>5*198,152</t>
  </si>
  <si>
    <t>10</t>
  </si>
  <si>
    <t>171201231</t>
  </si>
  <si>
    <t>Poplatek za uložení zeminy a kamení na recyklační skládce (skládkovné) kód odpadu 17 05 04</t>
  </si>
  <si>
    <t>t</t>
  </si>
  <si>
    <t>1260913484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</si>
  <si>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</si>
  <si>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</si>
  <si>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198,152*1,65</t>
  </si>
  <si>
    <t>11</t>
  </si>
  <si>
    <t>174151101</t>
  </si>
  <si>
    <t>Zásyp jam, šachet rýh nebo kolem objektů sypaninou se zhutněním</t>
  </si>
  <si>
    <t>-612523155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</si>
  <si>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</si>
  <si>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</si>
  <si>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19*0,9*0,8*0,8-19*0,9*3,14*0,275*0,275</t>
  </si>
  <si>
    <t>0,8*0,2*(3+2,5+7,5+2+1,5+0,5+1,5+1+4,5+1,5+0,5+9+9+7+2+1+1+6,5+1)</t>
  </si>
  <si>
    <t>0,8*0,2*(18,5+4,5)</t>
  </si>
  <si>
    <t>12</t>
  </si>
  <si>
    <t>M</t>
  </si>
  <si>
    <t>58344197</t>
  </si>
  <si>
    <t>štěrkodrť frakce 0/63</t>
  </si>
  <si>
    <t>-521019909</t>
  </si>
  <si>
    <t>20,563*1,8</t>
  </si>
  <si>
    <t>13</t>
  </si>
  <si>
    <t>175151101</t>
  </si>
  <si>
    <t>Obsypání potrubí strojně sypaninou bez prohození, uloženou do 3 m</t>
  </si>
  <si>
    <t>546826671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</si>
  <si>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</si>
  <si>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</si>
  <si>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0,8*0,42*(3+2,5+7,5+2+1,5+0,5+1,5+1+4,5+1,5+0,5+9+9+7+2+1+1+6,5+1)</t>
  </si>
  <si>
    <t>0,8*0,42*(18,5+4,5)</t>
  </si>
  <si>
    <t>14</t>
  </si>
  <si>
    <t>58337331</t>
  </si>
  <si>
    <t>štěrkopísek frakce 0/22</t>
  </si>
  <si>
    <t>1476476465</t>
  </si>
  <si>
    <t>28,728*1,8</t>
  </si>
  <si>
    <t>181111121</t>
  </si>
  <si>
    <t>Plošná úprava terénu do 500 m2 zemina skupiny 1 až 4 nerovnosti přes 100 do 150 mm v rovinně a svahu do 1:5</t>
  </si>
  <si>
    <t>1396389365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</si>
  <si>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</si>
  <si>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https://podminky.urs.cz/item/CS_URS_2024_01/181111121</t>
  </si>
  <si>
    <t>Poznámka k položce:_x000d_
dělicí ostrůvky + za obrubníky_x000d_
plocha určena graficky v AutoCadu</t>
  </si>
  <si>
    <t>16</t>
  </si>
  <si>
    <t>181252305</t>
  </si>
  <si>
    <t>Úprava pláně pro silnice a dálnice na násypech se zhutněním</t>
  </si>
  <si>
    <t>-1727608300</t>
  </si>
  <si>
    <t>Úprava pláně na stavbách silnic a dálnic strojně na násypech se zhutněním</t>
  </si>
  <si>
    <t>https://podminky.urs.cz/item/CS_URS_2024_01/181252305</t>
  </si>
  <si>
    <t>Poznámka k položce:_x000d_
plocha určena graficky v AutoCadu</t>
  </si>
  <si>
    <t>rozšíření vozovky</t>
  </si>
  <si>
    <t>86+128+0,5*(67+53)</t>
  </si>
  <si>
    <t>dělicí ostrůvky - chodník</t>
  </si>
  <si>
    <t>6,6+6,6</t>
  </si>
  <si>
    <t>17</t>
  </si>
  <si>
    <t>999100100R</t>
  </si>
  <si>
    <t>Výměna nevhodné podložní zeminy (odkop zeminy, odvoz, skládkovné, dovoz vhodného materiálu, pokládka se zhutněním)</t>
  </si>
  <si>
    <t>83644037</t>
  </si>
  <si>
    <t xml:space="preserve">Poznámka k položce:_x000d_
(v případě nevyhovující statické zatěž. zkoušky zemní pláně)_x000d_
Provedení z vhodné kamenito-písčito-štěrkovité sypaniny (např. drcené kamenivo frakce 0-125/250 mm)_x000d_
ukládané a hutněné ve dvou vrstvách. Posledních cca 5 cm aktivní zóny doporučujeme realizovat_x000d_
ze ŠD frakce 0/32  mm pro dosažení požadované rovinatosti zemní pláně.</t>
  </si>
  <si>
    <t>rozšíření vozovky - 100%</t>
  </si>
  <si>
    <t>(86+128+0,5*(67+53))*0,5</t>
  </si>
  <si>
    <t>18</t>
  </si>
  <si>
    <t>181311103</t>
  </si>
  <si>
    <t>Rozprostření ornice tl vrstvy do 200 mm v rovině nebo ve svahu do 1:5 ručně</t>
  </si>
  <si>
    <t>-1700041888</t>
  </si>
  <si>
    <t>Rozprostření a urovnání ornice v rovině nebo ve svahu sklonu do 1:5 ručně při souvislé ploše, tl. vrstvy do 200 mm</t>
  </si>
  <si>
    <t>https://podminky.urs.cz/item/CS_URS_2024_01/181311103</t>
  </si>
  <si>
    <t>19</t>
  </si>
  <si>
    <t>10364101</t>
  </si>
  <si>
    <t>zemina pro terénní úpravy - ornice</t>
  </si>
  <si>
    <t>-1097035494</t>
  </si>
  <si>
    <t>184*0,1*1,65</t>
  </si>
  <si>
    <t>20</t>
  </si>
  <si>
    <t>181411131</t>
  </si>
  <si>
    <t>Založení parkového trávníku výsevem pl do 1000 m2 v rovině a ve svahu do 1:5</t>
  </si>
  <si>
    <t>2039506409</t>
  </si>
  <si>
    <t>Založení trávníku na půdě předem připravené plochy do 1000 m2 výsevem včetně utažení parkového v rovině nebo na svahu do 1:5</t>
  </si>
  <si>
    <t>https://podminky.urs.cz/item/CS_URS_2024_01/181411131</t>
  </si>
  <si>
    <t>00572410</t>
  </si>
  <si>
    <t>osivo směs travní parková</t>
  </si>
  <si>
    <t>kg</t>
  </si>
  <si>
    <t>1537169495</t>
  </si>
  <si>
    <t>0,025*184</t>
  </si>
  <si>
    <t>Vodorovné konstrukce</t>
  </si>
  <si>
    <t>22</t>
  </si>
  <si>
    <t>451573111</t>
  </si>
  <si>
    <t>Lože pod potrubí otevřený výkop ze štěrkopísku</t>
  </si>
  <si>
    <t>-1670080084</t>
  </si>
  <si>
    <t>Lože pod potrubí, stoky a drobné objekty v otevřeném výkopu z písku a štěrkopísku do 63 mm</t>
  </si>
  <si>
    <t>https://podminky.urs.cz/item/CS_URS_2024_01/451573111</t>
  </si>
  <si>
    <t>0,8*0,1*(3+2,5+7,5+2+1,5+0,5+1,5+1+4,5+1,5+0,5+9+9+7+2+1+1+6,5+1)</t>
  </si>
  <si>
    <t>0,8*0,1*(18,5+4,5)</t>
  </si>
  <si>
    <t>23</t>
  </si>
  <si>
    <t>452112112</t>
  </si>
  <si>
    <t>Osazení betonových prstenců nebo rámů v do 100 mm pod poklopy a mříže</t>
  </si>
  <si>
    <t>kus</t>
  </si>
  <si>
    <t>1625893549</t>
  </si>
  <si>
    <t>Osazení betonových dílců prstenců nebo rámů pod poklopy a mříže, výšky do 100 mm</t>
  </si>
  <si>
    <t>https://podminky.urs.cz/item/CS_URS_2024_01/452112112</t>
  </si>
  <si>
    <t>24</t>
  </si>
  <si>
    <t>59224483</t>
  </si>
  <si>
    <t>vpusť uliční DN 450 vyrovnávací prstenec pro rám 300x500mm</t>
  </si>
  <si>
    <t>637356785</t>
  </si>
  <si>
    <t>25</t>
  </si>
  <si>
    <t>452311131</t>
  </si>
  <si>
    <t>Podkladní desky z betonu prostého bez zvýšených nároků na prostředí tř. C 12/15 otevřený výkop</t>
  </si>
  <si>
    <t>1707962914</t>
  </si>
  <si>
    <t>Podkladní a zajišťovací konstrukce z betonu prostého v otevřeném výkopu bez zvýšených nároků na prostředí desky pod potrubí, stoky a drobné objekty z betonu tř. C 12/15</t>
  </si>
  <si>
    <t>https://podminky.urs.cz/item/CS_URS_2024_01/452311131</t>
  </si>
  <si>
    <t>Poznámka k položce:_x000d_
uliční vpustě</t>
  </si>
  <si>
    <t>19*0,6*0,6*0,1</t>
  </si>
  <si>
    <t>Komunikace pozemní</t>
  </si>
  <si>
    <t>26</t>
  </si>
  <si>
    <t>564771101</t>
  </si>
  <si>
    <t>Podklad z kameniva hrubého drceného vel. 32-63 mm plochy do 100 m2 tl 250 mm</t>
  </si>
  <si>
    <t>817617084</t>
  </si>
  <si>
    <t>Podklad nebo kryt z kameniva hrubého drceného vel. 32-63 mm s rozprostřením a zhutněním plochy jednotlivě do 100 m2, po zhutnění tl. 250 mm</t>
  </si>
  <si>
    <t>https://podminky.urs.cz/item/CS_URS_2022_01/564771101</t>
  </si>
  <si>
    <t>Poznámka k položce:_x000d_
po odfrézování krytových vrstev - oprava, sanace případných neúnosných ploch vozovky, bude provedeno pouze na základě pokynů TDI_x000d_
výměra - 5% vozovky</t>
  </si>
  <si>
    <t>0,05*(2063+2031)</t>
  </si>
  <si>
    <t>27</t>
  </si>
  <si>
    <t>564851111</t>
  </si>
  <si>
    <t>Podklad ze štěrkodrtě ŠD plochy přes 100 m2 tl 150 mm</t>
  </si>
  <si>
    <t>1355371174</t>
  </si>
  <si>
    <t>Podklad ze štěrkodrti ŠD s rozprostřením a zhutněním plochy přes 100 m2, po zhutnění tl. 150 mm</t>
  </si>
  <si>
    <t>https://podminky.urs.cz/item/CS_URS_2024_01/564851111</t>
  </si>
  <si>
    <t>28</t>
  </si>
  <si>
    <t>564861111</t>
  </si>
  <si>
    <t>Podklad ze štěrkodrtě ŠD plochy přes 100 m2 tl 200 mm</t>
  </si>
  <si>
    <t>-861898172</t>
  </si>
  <si>
    <t>Podklad ze štěrkodrti ŠD s rozprostřením a zhutněním plochy přes 100 m2, po zhutnění tl. 200 mm</t>
  </si>
  <si>
    <t>https://podminky.urs.cz/item/CS_URS_2024_01/564861111</t>
  </si>
  <si>
    <t>86+128</t>
  </si>
  <si>
    <t>29</t>
  </si>
  <si>
    <t>565156101</t>
  </si>
  <si>
    <t>Asfaltový beton vrstva podkladní ACP 22 (obalované kamenivo OKH) tl 70 mm š do 1,5 m</t>
  </si>
  <si>
    <t>-223941384</t>
  </si>
  <si>
    <t>Asfaltový beton vrstva podkladní ACP 22 (obalované kamenivo hrubozrnné - OKH) s rozprostřením a zhutněním v pruhu šířky do 1,5 m, po zhutnění tl. 70 mm</t>
  </si>
  <si>
    <t>https://podminky.urs.cz/item/CS_URS_2024_01/565156101</t>
  </si>
  <si>
    <t>30</t>
  </si>
  <si>
    <t>566901233</t>
  </si>
  <si>
    <t>Vyspravení podkladu po překopech inženýrských sítí plochy přes 15 m2 štěrkodrtí tl. 200 mm</t>
  </si>
  <si>
    <t>550457280</t>
  </si>
  <si>
    <t>Vyspravení podkladu po překopech inženýrských sítí plochy přes 15 m2 s rozprostřením a zhutněním štěrkodrtí tl. 200 mm</t>
  </si>
  <si>
    <t>https://podminky.urs.cz/item/CS_URS_2024_01/566901233</t>
  </si>
  <si>
    <t>31</t>
  </si>
  <si>
    <t>566901261</t>
  </si>
  <si>
    <t>Vyspravení podkladu po překopech inženýrských sítí plochy přes 15 m2 obalovaným kamenivem ACP (OK) tl. 100 mm</t>
  </si>
  <si>
    <t>-216948901</t>
  </si>
  <si>
    <t>Vyspravení podkladu po překopech inženýrských sítí plochy přes 15 m2 s rozprostřením a zhutněním obalovaným kamenivem ACP (OK) tl. 100 mm</t>
  </si>
  <si>
    <t>https://podminky.urs.cz/item/CS_URS_2024_01/566901261</t>
  </si>
  <si>
    <t>Poznámka k položce:_x000d_
přípojky UV</t>
  </si>
  <si>
    <t>0,8*(2,5+6+1,5+1,5+8+2+1+6)</t>
  </si>
  <si>
    <t>0,8*15</t>
  </si>
  <si>
    <t>32</t>
  </si>
  <si>
    <t>572141111</t>
  </si>
  <si>
    <t>Vyrovnání povrchu dosavadních krytů asfaltovým betonem ACO (AB) tl přes 20 do 40 mm</t>
  </si>
  <si>
    <t>47583240</t>
  </si>
  <si>
    <t>Vyrovnání povrchu dosavadních krytů s rozprostřením hmot a zhutněním asfaltovým betonem ACO (AB) tl. od 20 do 40 mm</t>
  </si>
  <si>
    <t>https://podminky.urs.cz/item/CS_URS_2024_01/572141111</t>
  </si>
  <si>
    <t>Poznámka k položce:_x000d_
po odfrézování a očištění povrchu, odborná prohlídka stavu povrchu za účelem výběru míst k lokálním opravám - vyrovnání povrchu (odhad)</t>
  </si>
  <si>
    <t>0,10*1948+0,05*1915</t>
  </si>
  <si>
    <t>33</t>
  </si>
  <si>
    <t>572531121</t>
  </si>
  <si>
    <t>Ošetření trhlin asfaltovou sanační hmotou š do 20 mm</t>
  </si>
  <si>
    <t>-712244553</t>
  </si>
  <si>
    <t>Vyspravení trhlin dosavadního krytu asfaltovou sanační hmotou ošetření trhlin šířky do 20 mm</t>
  </si>
  <si>
    <t>https://podminky.urs.cz/item/CS_URS_2024_01/572531121</t>
  </si>
  <si>
    <t>Poznámka k položce:_x000d_
po odfrézování a očištění povrchu, odborná prohlídka stavu povrchu za účelem výběru míst k lokálním opravám - oprava trhlin a spár podle TP 115 (odhad)</t>
  </si>
  <si>
    <t>34</t>
  </si>
  <si>
    <t>573211107</t>
  </si>
  <si>
    <t>Postřik živičný spojovací z asfaltu v množství 0,30 kg/m2</t>
  </si>
  <si>
    <t>1125801689</t>
  </si>
  <si>
    <t>Postřik spojovací PS bez posypu kamenivem z asfaltu silničního, v množství 0,30 kg/m2</t>
  </si>
  <si>
    <t>https://podminky.urs.cz/item/CS_URS_2024_01/573211107</t>
  </si>
  <si>
    <t>2*2063</t>
  </si>
  <si>
    <t>2031</t>
  </si>
  <si>
    <t>35</t>
  </si>
  <si>
    <t>577134121</t>
  </si>
  <si>
    <t>Asfaltový beton vrstva obrusná ACO 11+ (ABS) tř. I tl 40 mm š přes 3 m z nemodifikovaného asfaltu</t>
  </si>
  <si>
    <t>672305856</t>
  </si>
  <si>
    <t>Asfaltový beton vrstva obrusná ACO 11 (ABS) s rozprostřením a se zhutněním z nemodifikovaného asfaltu v pruhu šířky přes 3 m tř. I (ACO 11+), po zhutnění tl. 40 mm</t>
  </si>
  <si>
    <t>https://podminky.urs.cz/item/CS_URS_2024_01/577134121</t>
  </si>
  <si>
    <t>36</t>
  </si>
  <si>
    <t>577144121</t>
  </si>
  <si>
    <t>Asfaltový beton vrstva obrusná ACO 11+ (ABS) tř. I tl 50 mm š přes 3 m z nemodifikovaného asfaltu</t>
  </si>
  <si>
    <t>-686720571</t>
  </si>
  <si>
    <t>Asfaltový beton vrstva obrusná ACO 11 (ABS) s rozprostřením a se zhutněním z nemodifikovaného asfaltu v pruhu šířky přes 3 m tř. I (ACO 11+), po zhutnění tl. 50 mm</t>
  </si>
  <si>
    <t>https://podminky.urs.cz/item/CS_URS_2024_01/577144121</t>
  </si>
  <si>
    <t>37</t>
  </si>
  <si>
    <t>577176121</t>
  </si>
  <si>
    <t>Asfaltový beton vrstva ložní ACL 22 (ABVH) tl 80 mm š přes 3 m z nemodifikovaného asfaltu</t>
  </si>
  <si>
    <t>152321539</t>
  </si>
  <si>
    <t>Asfaltový beton vrstva ložní ACL 22 (ABVH) s rozprostřením a zhutněním z nemodifikovaného asfaltu v pruhu šířky přes 3 m, po zhutnění tl. 80 mm</t>
  </si>
  <si>
    <t>https://podminky.urs.cz/item/CS_URS_2024_01/577176121</t>
  </si>
  <si>
    <t>38</t>
  </si>
  <si>
    <t>594511112</t>
  </si>
  <si>
    <t>Kladení dlažby z lomového kamene tl do 100 mm s provedením lože z betonu</t>
  </si>
  <si>
    <t>-590830290</t>
  </si>
  <si>
    <t>Kladení dlažby z lomového kamene lomařsky upraveného v ploše vodorovné nebo ve sklonu na plocho tl. do 100 mm, bez vyplnění spár, s provedením lože tl. 50 mm z betonu</t>
  </si>
  <si>
    <t>https://podminky.urs.cz/item/CS_URS_2024_01/594511112</t>
  </si>
  <si>
    <t>Poznámka k položce:_x000d_
úprava kolem vyústění UV do příkopu</t>
  </si>
  <si>
    <t>39</t>
  </si>
  <si>
    <t>58380756</t>
  </si>
  <si>
    <t>kámen lomový soklový (1t=1,7m2)</t>
  </si>
  <si>
    <t>1553571317</t>
  </si>
  <si>
    <t>0,500*1,7</t>
  </si>
  <si>
    <t>40</t>
  </si>
  <si>
    <t>596211110</t>
  </si>
  <si>
    <t>Kladení zámkové dlažby komunikací pro pěší ručně tl 60 mm skupiny A pl do 50 m2</t>
  </si>
  <si>
    <t>598429006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</si>
  <si>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</si>
  <si>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</si>
  <si>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41</t>
  </si>
  <si>
    <t>59245015</t>
  </si>
  <si>
    <t>dlažba zámková betonová tvaru I 200x165mm tl 60mm přírodní</t>
  </si>
  <si>
    <t>1047672813</t>
  </si>
  <si>
    <t>1,01*(13,2-2*3,52)</t>
  </si>
  <si>
    <t>42</t>
  </si>
  <si>
    <t>59245006</t>
  </si>
  <si>
    <t>dlažba pro nevidomé betonová 200x100mm tl 60mm barevná</t>
  </si>
  <si>
    <t>-318299650</t>
  </si>
  <si>
    <t>1,01*(2*3,52)</t>
  </si>
  <si>
    <t>43</t>
  </si>
  <si>
    <t>599632111</t>
  </si>
  <si>
    <t>Vyplnění spár dlažby z lomového kamene MC se zatřením</t>
  </si>
  <si>
    <t>90215128</t>
  </si>
  <si>
    <t>Vyplnění spár dlažby (přídlažby) z lomového kamene v jakémkoliv sklonu plochy a jakékoliv tloušťky cementovou maltou se zatřením</t>
  </si>
  <si>
    <t>https://podminky.urs.cz/item/CS_URS_2021_01/599632111</t>
  </si>
  <si>
    <t>Trubní vedení</t>
  </si>
  <si>
    <t>44</t>
  </si>
  <si>
    <t>817310R</t>
  </si>
  <si>
    <t>Vývrt pro dodatečné napojení přípojky DN150 do betonové trouby nebo šachty</t>
  </si>
  <si>
    <t>993797774</t>
  </si>
  <si>
    <t>45</t>
  </si>
  <si>
    <t>2861123R</t>
  </si>
  <si>
    <t>Průchodka pro dodatečné napojení na kanalizační potrubí s integrovaným výkyvným kloubem - DN150</t>
  </si>
  <si>
    <t>838864151</t>
  </si>
  <si>
    <t>46</t>
  </si>
  <si>
    <t>871313121</t>
  </si>
  <si>
    <t>Montáž kanalizačního potrubí hladkého plnostěnného SN 8 z PVC-U DN 160</t>
  </si>
  <si>
    <t>-1878671495</t>
  </si>
  <si>
    <t>Montáž kanalizačního potrubí z tvrdého PVC-U hladkého plnostěnného tuhost SN 8 DN 160</t>
  </si>
  <si>
    <t>https://podminky.urs.cz/item/CS_URS_2024_01/871313121</t>
  </si>
  <si>
    <t>3+2,5+7,5+2+1,5+0,5+1,5+1+4,5+1,5+0,5+9+9+7+2+1+1+6,5+1</t>
  </si>
  <si>
    <t>18,5+4,5</t>
  </si>
  <si>
    <t>47</t>
  </si>
  <si>
    <t>28611164</t>
  </si>
  <si>
    <t>trubka kanalizační PVC-U plnostěnná jednovrstvá DN 160x1000mm SN8</t>
  </si>
  <si>
    <t>-790597019</t>
  </si>
  <si>
    <t>85,5*1,03 'Přepočtené koeficientem množství</t>
  </si>
  <si>
    <t>48</t>
  </si>
  <si>
    <t>877315211</t>
  </si>
  <si>
    <t>Montáž kolen na kanalizačním potrubí z PP nebo tvrdého PVC trub hladkých plnostěnných DN 150</t>
  </si>
  <si>
    <t>-579606238</t>
  </si>
  <si>
    <t>Montáž tvarovek na kanalizačním plastovém potrubí z PP nebo PVC-U hladkého plnostěnného kolen, víček nebo hrdlových uzávěrů DN 150</t>
  </si>
  <si>
    <t>https://podminky.urs.cz/item/CS_URS_2024_01/877315211</t>
  </si>
  <si>
    <t>2*19</t>
  </si>
  <si>
    <t>49</t>
  </si>
  <si>
    <t>28611360</t>
  </si>
  <si>
    <t>koleno kanalizační PVC KG 160x30°</t>
  </si>
  <si>
    <t>-1903474597</t>
  </si>
  <si>
    <t>Poznámka k položce:_x000d_
stejná cena i pro ostatní kolena 15° a 45°, budou upřesněny na stavbě</t>
  </si>
  <si>
    <t>50</t>
  </si>
  <si>
    <t>877315221</t>
  </si>
  <si>
    <t>Montáž odboček na kanalizačním potrubí z PP nebo tvrdého PVC trub hladkých plnostěnných DN 150</t>
  </si>
  <si>
    <t>-2035915048</t>
  </si>
  <si>
    <t>Montáž tvarovek na kanalizačním plastovém potrubí z PP nebo PVC-U hladkého plnostěnného odboček DN 150</t>
  </si>
  <si>
    <t>https://podminky.urs.cz/item/CS_URS_2024_01/877315221</t>
  </si>
  <si>
    <t>51</t>
  </si>
  <si>
    <t>28611392</t>
  </si>
  <si>
    <t>odbočka kanalizační plastová s hrdlem KG 160/160/45°</t>
  </si>
  <si>
    <t>2066825291</t>
  </si>
  <si>
    <t>52</t>
  </si>
  <si>
    <t>895941302</t>
  </si>
  <si>
    <t>Osazení vpusti uliční DN 450 z betonových dílců dno s kalištěm</t>
  </si>
  <si>
    <t>1587363532</t>
  </si>
  <si>
    <t>Osazení vpusti uliční z betonových dílců DN 450 dno s kalištěm</t>
  </si>
  <si>
    <t>https://podminky.urs.cz/item/CS_URS_2024_01/895941302</t>
  </si>
  <si>
    <t>53</t>
  </si>
  <si>
    <t>59223852</t>
  </si>
  <si>
    <t>dno pro uliční vpusť s kalovou prohlubní betonové 450x300x50mm</t>
  </si>
  <si>
    <t>-774514173</t>
  </si>
  <si>
    <t>54</t>
  </si>
  <si>
    <t>895941313</t>
  </si>
  <si>
    <t>Osazení vpusti uliční DN 450 z betonových dílců skruž horní 295 mm</t>
  </si>
  <si>
    <t>-329781872</t>
  </si>
  <si>
    <t>Osazení vpusti uliční z betonových dílců DN 450 skruž horní 295 mm</t>
  </si>
  <si>
    <t>https://podminky.urs.cz/item/CS_URS_2024_01/895941313</t>
  </si>
  <si>
    <t>55</t>
  </si>
  <si>
    <t>59223866</t>
  </si>
  <si>
    <t>skruž pro uliční vpusť přechodová betonová 450-270x295x50m</t>
  </si>
  <si>
    <t>2054511625</t>
  </si>
  <si>
    <t>56</t>
  </si>
  <si>
    <t>895941331</t>
  </si>
  <si>
    <t>Osazení vpusti uliční DN 450 z betonových dílců skruž průběžná s výtokem</t>
  </si>
  <si>
    <t>-988968877</t>
  </si>
  <si>
    <t>Osazení vpusti uliční z betonových dílců DN 450 skruž průběžná s výtokem</t>
  </si>
  <si>
    <t>https://podminky.urs.cz/item/CS_URS_2024_01/895941331</t>
  </si>
  <si>
    <t>57</t>
  </si>
  <si>
    <t>59223854</t>
  </si>
  <si>
    <t>skruž betonová pro uliční vpusťs výtokovým otvorem PVC TBV-Q 450/350/3a, 45x35x5cm</t>
  </si>
  <si>
    <t>-204215268</t>
  </si>
  <si>
    <t>58</t>
  </si>
  <si>
    <t>899132121</t>
  </si>
  <si>
    <t>Výměna (výšková úprava) poklopu kanalizačního pevného s ošetřením podkladu hloubky do 25 cm</t>
  </si>
  <si>
    <t>-1055739160</t>
  </si>
  <si>
    <t>Výměna (výšková úprava) poklopu kanalizačního s rámem pevným s ošetřením podkladních vrstev hloubky do 25 cm</t>
  </si>
  <si>
    <t>https://podminky.urs.cz/item/CS_URS_2024_01/899132121</t>
  </si>
  <si>
    <t>59</t>
  </si>
  <si>
    <t>899201211</t>
  </si>
  <si>
    <t>Demontáž mříží litinových včetně rámů hmotnosti do 50 kg</t>
  </si>
  <si>
    <t>528662007</t>
  </si>
  <si>
    <t>Demontáž mříží litinových včetně rámů, hmotnosti jednotlivě do 50 kg</t>
  </si>
  <si>
    <t>https://podminky.urs.cz/item/CS_URS_2024_01/899201211</t>
  </si>
  <si>
    <t>60</t>
  </si>
  <si>
    <t>899204112</t>
  </si>
  <si>
    <t>Osazení mříží litinových včetně rámů a košů na bahno pro třídu zatížení D400, E600</t>
  </si>
  <si>
    <t>-1049126383</t>
  </si>
  <si>
    <t>https://podminky.urs.cz/item/CS_URS_2024_01/899204112</t>
  </si>
  <si>
    <t>61</t>
  </si>
  <si>
    <t>55242322</t>
  </si>
  <si>
    <t>mříž D 400 - plochá 300x500mm</t>
  </si>
  <si>
    <t>1376980273</t>
  </si>
  <si>
    <t>62</t>
  </si>
  <si>
    <t>59223870</t>
  </si>
  <si>
    <t>koš nízký pro uliční vpusti žárově Pz plech pro rám 500/300mm</t>
  </si>
  <si>
    <t>981883322</t>
  </si>
  <si>
    <t>Ostatní konstrukce a práce, bourání</t>
  </si>
  <si>
    <t>63</t>
  </si>
  <si>
    <t>914111111</t>
  </si>
  <si>
    <t>Montáž svislé dopravní značky do velikosti 1 m2 objímkami na sloupek nebo konzolu</t>
  </si>
  <si>
    <t>-1030879100</t>
  </si>
  <si>
    <t>Montáž svislé dopravní značky základní velikosti do 1 m2 objímkami na sloupky nebo konzoly</t>
  </si>
  <si>
    <t>https://podminky.urs.cz/item/CS_URS_2024_01/914111111</t>
  </si>
  <si>
    <t>Poznámka k položce:_x000d_
budou použité stáv. DZ - IP10b, 2xIP6, 2xIZ4</t>
  </si>
  <si>
    <t>64</t>
  </si>
  <si>
    <t>40445612</t>
  </si>
  <si>
    <t>značky upravující přednost P2, P3, P8 750mm</t>
  </si>
  <si>
    <t>-1153622802</t>
  </si>
  <si>
    <t>65</t>
  </si>
  <si>
    <t>40445601</t>
  </si>
  <si>
    <t>výstražné dopravní značky A1-A30, A33 900mm</t>
  </si>
  <si>
    <t>1198945979</t>
  </si>
  <si>
    <t>66</t>
  </si>
  <si>
    <t>40445618</t>
  </si>
  <si>
    <t>značky upravující přednost P7 700mm</t>
  </si>
  <si>
    <t>-1632540141</t>
  </si>
  <si>
    <t>67</t>
  </si>
  <si>
    <t>40445645</t>
  </si>
  <si>
    <t>informativní značky jiné IJ4b 500mm</t>
  </si>
  <si>
    <t>312824338</t>
  </si>
  <si>
    <t>68</t>
  </si>
  <si>
    <t>40445608</t>
  </si>
  <si>
    <t>značky upravující přednost P1, P4 700mm</t>
  </si>
  <si>
    <t>191116995</t>
  </si>
  <si>
    <t>69</t>
  </si>
  <si>
    <t>40445619</t>
  </si>
  <si>
    <t>zákazové, příkazové dopravní značky B1-B34, C1-15 500mm</t>
  </si>
  <si>
    <t>1970487282</t>
  </si>
  <si>
    <t>70</t>
  </si>
  <si>
    <t>40445642</t>
  </si>
  <si>
    <t>informativní značky směrové Z4 250x1000mm</t>
  </si>
  <si>
    <t>-977160248</t>
  </si>
  <si>
    <t>71</t>
  </si>
  <si>
    <t>914511112</t>
  </si>
  <si>
    <t>Montáž sloupku dopravních značek délky do 3,5 m s betonovým základem a patkou D 60 mm</t>
  </si>
  <si>
    <t>-462952337</t>
  </si>
  <si>
    <t>Montáž sloupku dopravních značek délky do 3,5 m do hliníkové patky pro sloupek D 60 mm</t>
  </si>
  <si>
    <t>https://podminky.urs.cz/item/CS_URS_2024_01/914511112</t>
  </si>
  <si>
    <t>72</t>
  </si>
  <si>
    <t>40445225</t>
  </si>
  <si>
    <t>sloupek pro dopravní značku Zn D 60mm v 3,5m</t>
  </si>
  <si>
    <t>-819297979</t>
  </si>
  <si>
    <t>73</t>
  </si>
  <si>
    <t>915111112</t>
  </si>
  <si>
    <t>Vodorovné dopravní značení dělící čáry souvislé š 125 mm retroreflexní bílá barva</t>
  </si>
  <si>
    <t>-1761665766</t>
  </si>
  <si>
    <t>Vodorovné dopravní značení stříkané barvou dělící čára šířky 125 mm souvislá bílá retroreflexní</t>
  </si>
  <si>
    <t>https://podminky.urs.cz/item/CS_URS_2024_01/915111112</t>
  </si>
  <si>
    <t>406+2*37+224</t>
  </si>
  <si>
    <t>25+585</t>
  </si>
  <si>
    <t>74</t>
  </si>
  <si>
    <t>915111122</t>
  </si>
  <si>
    <t>Vodorovné dopravní značení dělící čáry přerušované š 125 mm retroreflexní bílá barva</t>
  </si>
  <si>
    <t>1280903692</t>
  </si>
  <si>
    <t>Vodorovné dopravní značení stříkané barvou dělící čára šířky 125 mm přerušovaná bílá retroreflexní</t>
  </si>
  <si>
    <t>https://podminky.urs.cz/item/CS_URS_2024_01/915111122</t>
  </si>
  <si>
    <t>75</t>
  </si>
  <si>
    <t>915121122</t>
  </si>
  <si>
    <t>Vodorovné dopravní značení vodící čáry přerušované š 250 mm retroreflexní bílá barva</t>
  </si>
  <si>
    <t>-264374369</t>
  </si>
  <si>
    <t>Vodorovné dopravní značení stříkané barvou vodící čára bílá šířky 250 mm přerušovaná retroreflexní</t>
  </si>
  <si>
    <t>https://podminky.urs.cz/item/CS_URS_2024_01/915121122</t>
  </si>
  <si>
    <t>76</t>
  </si>
  <si>
    <t>915131112</t>
  </si>
  <si>
    <t>Vodorovné dopravní značení přechody pro chodce, šipky, symboly retroreflexní bílá barva</t>
  </si>
  <si>
    <t>275634766</t>
  </si>
  <si>
    <t>Vodorovné dopravní značení stříkané barvou přechody pro chodce, šipky, symboly bílé retroreflexní</t>
  </si>
  <si>
    <t>https://podminky.urs.cz/item/CS_URS_2024_01/915131112</t>
  </si>
  <si>
    <t>nápis BUS</t>
  </si>
  <si>
    <t>4*0,5</t>
  </si>
  <si>
    <t>V13</t>
  </si>
  <si>
    <t>0,5*22</t>
  </si>
  <si>
    <t>77</t>
  </si>
  <si>
    <t>915211112</t>
  </si>
  <si>
    <t>Vodorovné dopravní značení dělící čáry souvislé š 125 mm retroreflexní bílý plast</t>
  </si>
  <si>
    <t>-1407213865</t>
  </si>
  <si>
    <t>Vodorovné dopravní značení stříkaným plastem dělící čára šířky 125 mm souvislá bílá retroreflexní</t>
  </si>
  <si>
    <t>https://podminky.urs.cz/item/CS_URS_2024_01/915211112</t>
  </si>
  <si>
    <t>78</t>
  </si>
  <si>
    <t>915211122</t>
  </si>
  <si>
    <t>Vodorovné dopravní značení dělící čáry přerušované š 125 mm retroreflexní bílý plast</t>
  </si>
  <si>
    <t>1900043937</t>
  </si>
  <si>
    <t>Vodorovné dopravní značení stříkaným plastem dělící čára šířky 125 mm přerušovaná bílá retroreflexní</t>
  </si>
  <si>
    <t>https://podminky.urs.cz/item/CS_URS_2024_01/915211122</t>
  </si>
  <si>
    <t>79</t>
  </si>
  <si>
    <t>915221122</t>
  </si>
  <si>
    <t>Vodorovné dopravní značení vodící čáry přerušované š 250 mm retroreflexní bílý plast</t>
  </si>
  <si>
    <t>1347379496</t>
  </si>
  <si>
    <t>Vodorovné dopravní značení stříkaným plastem vodící čára bílá šířky 250 mm přerušovaná retroreflexní</t>
  </si>
  <si>
    <t>https://podminky.urs.cz/item/CS_URS_2024_01/915221122</t>
  </si>
  <si>
    <t>80</t>
  </si>
  <si>
    <t>915231112</t>
  </si>
  <si>
    <t>Vodorovné dopravní značení přechody pro chodce, šipky, symboly retroreflexní bílý plast</t>
  </si>
  <si>
    <t>-1473127198</t>
  </si>
  <si>
    <t>Vodorovné dopravní značení stříkaným plastem přechody pro chodce, šipky, symboly nápisy bílé retroreflexní</t>
  </si>
  <si>
    <t>https://podminky.urs.cz/item/CS_URS_2024_01/915231112</t>
  </si>
  <si>
    <t>81</t>
  </si>
  <si>
    <t>915611111</t>
  </si>
  <si>
    <t>Předznačení vodorovného liniového značení</t>
  </si>
  <si>
    <t>-895761882</t>
  </si>
  <si>
    <t>Předznačení pro vodorovné značení stříkané barvou nebo prováděné z nátěrových hmot liniové dělicí čáry, vodicí proužky</t>
  </si>
  <si>
    <t>https://podminky.urs.cz/item/CS_URS_2024_01/915611111</t>
  </si>
  <si>
    <t>1314+36+63</t>
  </si>
  <si>
    <t>82</t>
  </si>
  <si>
    <t>915621111</t>
  </si>
  <si>
    <t>Předznačení vodorovného plošného značení</t>
  </si>
  <si>
    <t>1675359728</t>
  </si>
  <si>
    <t>Předznačení pro vodorovné značení stříkané barvou nebo prováděné z nátěrových hmot plošné šipky, symboly, nápisy</t>
  </si>
  <si>
    <t>https://podminky.urs.cz/item/CS_URS_2024_01/915621111</t>
  </si>
  <si>
    <t>83</t>
  </si>
  <si>
    <t>916111123</t>
  </si>
  <si>
    <t>Osazení obruby z drobných kostek s boční opěrou do lože z betonu prostého</t>
  </si>
  <si>
    <t>-1314015275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</si>
  <si>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</si>
  <si>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https://podminky.urs.cz/item/CS_URS_2024_01/916111123</t>
  </si>
  <si>
    <t>536+93</t>
  </si>
  <si>
    <t>607</t>
  </si>
  <si>
    <t>84</t>
  </si>
  <si>
    <t>59245020</t>
  </si>
  <si>
    <t>dlažba skladebná betonová 200x100mm tl 80mm přírodní</t>
  </si>
  <si>
    <t>1370277263</t>
  </si>
  <si>
    <t>85</t>
  </si>
  <si>
    <t>916131213</t>
  </si>
  <si>
    <t>Osazení silničního obrubníku betonového stojatého s boční opěrou do lože z betonu prostého</t>
  </si>
  <si>
    <t>-637377689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</si>
  <si>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</si>
  <si>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</si>
  <si>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II/203 - celkem navržené</t>
  </si>
  <si>
    <t>536</t>
  </si>
  <si>
    <t>III/20312 - celkem navržené</t>
  </si>
  <si>
    <t>613</t>
  </si>
  <si>
    <t>část obrubníků, které jsou součástí SO 102</t>
  </si>
  <si>
    <t>-252,5-379</t>
  </si>
  <si>
    <t>dělicí ostrůvky</t>
  </si>
  <si>
    <t>25,3+67,7</t>
  </si>
  <si>
    <t>86</t>
  </si>
  <si>
    <t>59217031</t>
  </si>
  <si>
    <t>obrubník silniční betonový 1000x150x250mm</t>
  </si>
  <si>
    <t>567918380</t>
  </si>
  <si>
    <t>87</t>
  </si>
  <si>
    <t>59217026</t>
  </si>
  <si>
    <t>obrubník silniční betonový 500x150x250mm</t>
  </si>
  <si>
    <t>-431475108</t>
  </si>
  <si>
    <t>88</t>
  </si>
  <si>
    <t>59217035</t>
  </si>
  <si>
    <t>obrubník betonový obloukový vnější 780x150x250mm</t>
  </si>
  <si>
    <t>-1606135502</t>
  </si>
  <si>
    <t>Poznámka k položce:_x000d_
R=1</t>
  </si>
  <si>
    <t>5,3+4,5</t>
  </si>
  <si>
    <t>89</t>
  </si>
  <si>
    <t>919413111</t>
  </si>
  <si>
    <t>Vtoková jímka z betonu prostého propustku z trub do DN 800</t>
  </si>
  <si>
    <t>-894450886</t>
  </si>
  <si>
    <t>Vtoková jímka propustku z betonu prostého tř. C 12/15, propustku z trub DN do 800 mm</t>
  </si>
  <si>
    <t>https://podminky.urs.cz/item/CS_URS_2024_01/919413111</t>
  </si>
  <si>
    <t>Poznámka k položce:_x000d_
vtokový objekt, ukončení příkopu, včetně osazení a dodání mříže</t>
  </si>
  <si>
    <t>90</t>
  </si>
  <si>
    <t>919726123</t>
  </si>
  <si>
    <t>Geotextilie pro ochranu, separaci a filtraci netkaná měrná hm přes 300 do 500 g/m2</t>
  </si>
  <si>
    <t>-936092382</t>
  </si>
  <si>
    <t>Geotextilie netkaná pro ochranu, separaci nebo filtraci měrná hmotnost přes 300 do 500 g/m2</t>
  </si>
  <si>
    <t>https://podminky.urs.cz/item/CS_URS_2024_01/919726123</t>
  </si>
  <si>
    <t>91</t>
  </si>
  <si>
    <t>919731122</t>
  </si>
  <si>
    <t>Zarovnání styčné plochy podkladu nebo krytu živičného tl přes 50 do 100 mm</t>
  </si>
  <si>
    <t>-1522208678</t>
  </si>
  <si>
    <t>Zarovnání styčné plochy podkladu nebo krytu podél vybourané části komunikace nebo zpevněné plochy živičné tl. přes 50 do 100 mm</t>
  </si>
  <si>
    <t>https://podminky.urs.cz/item/CS_URS_2024_01/919731122</t>
  </si>
  <si>
    <t>6,5+6,5+7,5+6</t>
  </si>
  <si>
    <t>92</t>
  </si>
  <si>
    <t>919732211</t>
  </si>
  <si>
    <t>Styčná spára napojení nového živičného povrchu na stávající za tepla š 15 mm hl 25 mm s prořezáním</t>
  </si>
  <si>
    <t>-130786610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</si>
  <si>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</si>
  <si>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</si>
  <si>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93</t>
  </si>
  <si>
    <t>938902112</t>
  </si>
  <si>
    <t>Čištění příkopů komunikací příkopovým rypadlem objem nánosu přes 0,15 do 0,3 m3/m</t>
  </si>
  <si>
    <t>-1691352221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</si>
  <si>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</si>
  <si>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https://podminky.urs.cz/item/CS_URS_2024_01/938902112</t>
  </si>
  <si>
    <t>50+25+14</t>
  </si>
  <si>
    <t>94</t>
  </si>
  <si>
    <t>938908411</t>
  </si>
  <si>
    <t>Čištění vozovek splachováním vodou</t>
  </si>
  <si>
    <t>346055510</t>
  </si>
  <si>
    <t>Čištění vozovek splachováním vodou povrchu podkladu nebo krytu živičného, betonového nebo dlážděného</t>
  </si>
  <si>
    <t>https://podminky.urs.cz/item/CS_URS_2024_01/938908411</t>
  </si>
  <si>
    <t>1948+1915</t>
  </si>
  <si>
    <t>95</t>
  </si>
  <si>
    <t>938909311</t>
  </si>
  <si>
    <t>Čištění vozovek metením strojně podkladu nebo krytu betonového nebo živičného</t>
  </si>
  <si>
    <t>1054745237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</si>
  <si>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</si>
  <si>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https://podminky.urs.cz/item/CS_URS_2024_01/938909311</t>
  </si>
  <si>
    <t>96</t>
  </si>
  <si>
    <t>966006132</t>
  </si>
  <si>
    <t>Odstranění značek dopravních nebo orientačních se sloupky s betonovými patkami</t>
  </si>
  <si>
    <t>1359820121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</si>
  <si>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</si>
  <si>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</si>
  <si>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97</t>
  </si>
  <si>
    <t>966006211</t>
  </si>
  <si>
    <t>Odstranění svislých dopravních značek ze sloupů, sloupků nebo konzol</t>
  </si>
  <si>
    <t>1254420383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</si>
  <si>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</si>
  <si>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</si>
  <si>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997</t>
  </si>
  <si>
    <t>Přesun sutě</t>
  </si>
  <si>
    <t>98</t>
  </si>
  <si>
    <t>997221561</t>
  </si>
  <si>
    <t>Vodorovná doprava suti z kusových materiálů do 1 km</t>
  </si>
  <si>
    <t>1101309018</t>
  </si>
  <si>
    <t>Vodorovná doprava suti bez naložení, ale se složením a s hrubým urovnáním z kusových materiálů, na vzdálenost do 1 km</t>
  </si>
  <si>
    <t>https://podminky.urs.cz/item/CS_URS_2024_01/997221561</t>
  </si>
  <si>
    <t>Poznámka k položce:_x000d_
vybouraná živice - dělicí ostrůvky</t>
  </si>
  <si>
    <t>99</t>
  </si>
  <si>
    <t>997221569</t>
  </si>
  <si>
    <t>Příplatek ZKD 1 km u vodorovné dopravy suti z kusových materiálů</t>
  </si>
  <si>
    <t>1013969745</t>
  </si>
  <si>
    <t>Vodorovná doprava suti bez naložení, ale se složením a s hrubým urovnáním Příplatek k ceně za každý další započatý 1 km přes 1 km</t>
  </si>
  <si>
    <t>https://podminky.urs.cz/item/CS_URS_2024_01/997221569</t>
  </si>
  <si>
    <t>14*16,5</t>
  </si>
  <si>
    <t>100</t>
  </si>
  <si>
    <t>997221571</t>
  </si>
  <si>
    <t>Vodorovná doprava vybouraných hmot do 1 km</t>
  </si>
  <si>
    <t>-1424281736</t>
  </si>
  <si>
    <t>Vodorovná doprava vybouraných hmot bez naložení, ale se složením a s hrubým urovnáním na vzdálenost do 1 km</t>
  </si>
  <si>
    <t>https://podminky.urs.cz/item/CS_URS_2024_01/997221571</t>
  </si>
  <si>
    <t>997221579</t>
  </si>
  <si>
    <t>Příplatek ZKD 1 km u vodorovné dopravy vybouraných hmot</t>
  </si>
  <si>
    <t>1808223346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</si>
  <si>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</si>
  <si>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</si>
  <si>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14*38,34</t>
  </si>
  <si>
    <t>997221861</t>
  </si>
  <si>
    <t>Poplatek za uložení na recyklační skládce (skládkovné) stavebního odpadu z prostého betonu pod kódem 17 01 01</t>
  </si>
  <si>
    <t>-1421152760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</si>
  <si>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</si>
  <si>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</si>
  <si>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103</t>
  </si>
  <si>
    <t>997221875</t>
  </si>
  <si>
    <t>Poplatek za uložení na recyklační skládce (skládkovné) stavebního odpadu asfaltového bez obsahu dehtu zatříděného do Katalogu odpadů pod kódem 17 03 02</t>
  </si>
  <si>
    <t>654303796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</si>
  <si>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</si>
  <si>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</si>
  <si>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998</t>
  </si>
  <si>
    <t>Přesun hmot</t>
  </si>
  <si>
    <t>104</t>
  </si>
  <si>
    <t>998225111</t>
  </si>
  <si>
    <t>Přesun hmot pro pozemní komunikace s krytem z kamene, monolitickým betonovým nebo živičným</t>
  </si>
  <si>
    <t>412529689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</si>
  <si>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</si>
  <si>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</si>
  <si>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102 - KOMUNIKACE – CHODNÍKY</t>
  </si>
  <si>
    <t>Obec Heřmanova Huť</t>
  </si>
  <si>
    <t xml:space="preserve">    3 - Svislé a kompletní konstrukce</t>
  </si>
  <si>
    <t>113106123</t>
  </si>
  <si>
    <t>Rozebrání dlažeb ze zámkových dlaždic komunikací pro pěší ručně</t>
  </si>
  <si>
    <t>-466726625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</si>
  <si>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</si>
  <si>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https://podminky.urs.cz/item/CS_URS_2024_01/113106123</t>
  </si>
  <si>
    <t>112+17+66+4+64</t>
  </si>
  <si>
    <t>113106191</t>
  </si>
  <si>
    <t>Rozebrání vozovek ze silničních dílců se spárami zalitými živicí strojně pl do 50 m2</t>
  </si>
  <si>
    <t>716086714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</si>
  <si>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živicí</t>
  </si>
  <si>
    <t>https://podminky.urs.cz/item/CS_URS_2024_01/113106191</t>
  </si>
  <si>
    <t>Poznámka k položce:_x000d_
silniční panel na konci příkopu</t>
  </si>
  <si>
    <t>3*1,5</t>
  </si>
  <si>
    <t>-642424261</t>
  </si>
  <si>
    <t xml:space="preserve">Poznámka k položce:_x000d_
- plocha určena graficky v AutoCadu_x000d_
</t>
  </si>
  <si>
    <t>9+32+15+22</t>
  </si>
  <si>
    <t>-660575676</t>
  </si>
  <si>
    <t>1433639080</t>
  </si>
  <si>
    <t>113204111</t>
  </si>
  <si>
    <t>Vytrhání obrub záhonových</t>
  </si>
  <si>
    <t>-978792328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</si>
  <si>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</si>
  <si>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</si>
  <si>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119003217</t>
  </si>
  <si>
    <t>Mobilní plotová zábrana vyplněná dráty výšky do 1,5 m pro zabezpečení výkopu zřízení</t>
  </si>
  <si>
    <t>-684662893</t>
  </si>
  <si>
    <t>Pomocné konstrukce při zabezpečení výkopu svislé ocelové mobilní oplocení, výšky do 1,5 m panely vyplněné dráty zřízení</t>
  </si>
  <si>
    <t>https://podminky.urs.cz/item/CS_URS_2024_01/119003217</t>
  </si>
  <si>
    <t>119003218</t>
  </si>
  <si>
    <t>Mobilní plotová zábrana vyplněná dráty výšky do 1,5 m pro zabezpečení výkopu odstranění</t>
  </si>
  <si>
    <t>1195424978</t>
  </si>
  <si>
    <t>Pomocné konstrukce při zabezpečení výkopu svislé ocelové mobilní oplocení, výšky do 1,5 m panely vyplněné dráty odstranění</t>
  </si>
  <si>
    <t>https://podminky.urs.cz/item/CS_URS_2024_01/119003218</t>
  </si>
  <si>
    <t>904406374</t>
  </si>
  <si>
    <t>457*0,2+176*0,1+115*0,25</t>
  </si>
  <si>
    <t>chodník na hřbitov</t>
  </si>
  <si>
    <t>185*2*0,25</t>
  </si>
  <si>
    <t>444*0,1</t>
  </si>
  <si>
    <t>1298385547</t>
  </si>
  <si>
    <t>https://podminky.urs.cz/item/CS_URS_2022_01/132251103</t>
  </si>
  <si>
    <t>přípojka odvodňovacího žlábku</t>
  </si>
  <si>
    <t>0,8*0,9*10</t>
  </si>
  <si>
    <t>162351103</t>
  </si>
  <si>
    <t>Vodorovné přemístění přes 50 do 500 m výkopku/sypaniny z horniny třídy těžitelnosti I skupiny 1 až 3</t>
  </si>
  <si>
    <t>-993435341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</si>
  <si>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</si>
  <si>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</si>
  <si>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Poznámka k položce:_x000d_
výkopová zemina vytužitelná do násypů podél chodníků na stavbě</t>
  </si>
  <si>
    <t>99,08</t>
  </si>
  <si>
    <t>-449395973</t>
  </si>
  <si>
    <t>274,65-99,08+7,2</t>
  </si>
  <si>
    <t>-147878862</t>
  </si>
  <si>
    <t>5*182,77</t>
  </si>
  <si>
    <t>167151101</t>
  </si>
  <si>
    <t>Nakládání výkopku z hornin třídy těžitelnosti I skupiny 1 až 3 do 100 m3</t>
  </si>
  <si>
    <t>-446794802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</si>
  <si>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</si>
  <si>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</si>
  <si>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171152101</t>
  </si>
  <si>
    <t>Uložení sypaniny z hornin soudržných do násypů zhutněných silnic a dálnic</t>
  </si>
  <si>
    <t>911685725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</si>
  <si>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</si>
  <si>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https://podminky.urs.cz/item/CS_URS_2024_01/171152101</t>
  </si>
  <si>
    <t>Poznámka k položce:_x000d_
dosypání zeminy podél chodníků</t>
  </si>
  <si>
    <t>93*0,6+50*0,25</t>
  </si>
  <si>
    <t>102*0,15+86*0,18</t>
  </si>
  <si>
    <t>-235471365</t>
  </si>
  <si>
    <t>182,77*1,65</t>
  </si>
  <si>
    <t>-1699744558</t>
  </si>
  <si>
    <t>https://podminky.urs.cz/item/CS_URS_2021_01/174151101</t>
  </si>
  <si>
    <t>0,8*0,35*10</t>
  </si>
  <si>
    <t>-163570959</t>
  </si>
  <si>
    <t>2,8*1,8</t>
  </si>
  <si>
    <t>994754835</t>
  </si>
  <si>
    <t>https://podminky.urs.cz/item/CS_URS_2021_01/175151101</t>
  </si>
  <si>
    <t>0,8*0,42*10</t>
  </si>
  <si>
    <t>174935755</t>
  </si>
  <si>
    <t>3,36*1,8</t>
  </si>
  <si>
    <t>1480831234</t>
  </si>
  <si>
    <t>Poznámka k položce:_x000d_
příprava pod trávníkem_x000d_
plocha určena graficky v AutoCadu</t>
  </si>
  <si>
    <t>315+498</t>
  </si>
  <si>
    <t>2063705942</t>
  </si>
  <si>
    <t>chodníky podél II/203</t>
  </si>
  <si>
    <t>457+176+2*4,8+64</t>
  </si>
  <si>
    <t>185*2</t>
  </si>
  <si>
    <t>chodníky podél III/20312</t>
  </si>
  <si>
    <t>444</t>
  </si>
  <si>
    <t>vjezdy podél II/203</t>
  </si>
  <si>
    <t>115</t>
  </si>
  <si>
    <t>vjezdy podél III/20312</t>
  </si>
  <si>
    <t>220</t>
  </si>
  <si>
    <t>181351003</t>
  </si>
  <si>
    <t>Rozprostření ornice tl vrstvy do 200 mm pl do 100 m2 v rovině nebo ve svahu do 1:5 strojně</t>
  </si>
  <si>
    <t>-1428732216</t>
  </si>
  <si>
    <t>Rozprostření a urovnání ornice v rovině nebo ve svahu sklonu do 1:5 strojně při souvislé ploše do 100 m2, tl. vrstvy do 200 mm</t>
  </si>
  <si>
    <t>https://podminky.urs.cz/item/CS_URS_2024_01/181351003</t>
  </si>
  <si>
    <t>-260701909</t>
  </si>
  <si>
    <t>813*0,1*1,65</t>
  </si>
  <si>
    <t>175593481</t>
  </si>
  <si>
    <t>-785481575</t>
  </si>
  <si>
    <t>0,025*813</t>
  </si>
  <si>
    <t>Svislé a kompletní konstrukce</t>
  </si>
  <si>
    <t>339921131</t>
  </si>
  <si>
    <t>Osazování betonových palisád do betonového základu v řadě výšky prvku do 0,5 m</t>
  </si>
  <si>
    <t>-965645195</t>
  </si>
  <si>
    <t>Osazování palisád betonových v řadě se zabetonováním výšky palisády do 500 mm</t>
  </si>
  <si>
    <t>https://podminky.urs.cz/item/CS_URS_2024_01/339921131</t>
  </si>
  <si>
    <t>33,6+26,5</t>
  </si>
  <si>
    <t>59228407</t>
  </si>
  <si>
    <t>palisáda tyčová hranatá betonová 110x110mm v 400mm přírodní</t>
  </si>
  <si>
    <t>-223267893</t>
  </si>
  <si>
    <t>60,1*9</t>
  </si>
  <si>
    <t>-1575488877</t>
  </si>
  <si>
    <t>https://podminky.urs.cz/item/CS_URS_2021_01/451573111</t>
  </si>
  <si>
    <t>0,8*0,1*10</t>
  </si>
  <si>
    <t>564831111</t>
  </si>
  <si>
    <t>Podklad ze štěrkodrtě ŠD tl 100 mm</t>
  </si>
  <si>
    <t>-332686009</t>
  </si>
  <si>
    <t>Podklad ze štěrkodrti ŠD s rozprostřením a zhutněním, po zhutnění tl. 100 mm</t>
  </si>
  <si>
    <t>https://podminky.urs.cz/item/CS_URS_2021_01/564831111</t>
  </si>
  <si>
    <t>Poznámka k položce:_x000d_
dosypání napojení vjezdů na stáv. terén</t>
  </si>
  <si>
    <t>2003401718</t>
  </si>
  <si>
    <t>1690399180</t>
  </si>
  <si>
    <t>1272352798</t>
  </si>
  <si>
    <t>Vyspravení podkladu po překopech ing sítí plochy přes 15 m2 obalovaným kamenivem ACP (OK) tl. 100 mm</t>
  </si>
  <si>
    <t>62943885</t>
  </si>
  <si>
    <t>https://podminky.urs.cz/item/CS_URS_2021_01/566901261</t>
  </si>
  <si>
    <t>0,8*6,5</t>
  </si>
  <si>
    <t>2100572232</t>
  </si>
  <si>
    <t>457+176+9,6+64</t>
  </si>
  <si>
    <t>797722595</t>
  </si>
  <si>
    <t>457+176-28,4+64</t>
  </si>
  <si>
    <t>444-10,4</t>
  </si>
  <si>
    <t>Mezisoučet</t>
  </si>
  <si>
    <t>0,01*1408,2</t>
  </si>
  <si>
    <t>59245012</t>
  </si>
  <si>
    <t>dlažba zámková betonová tvaru I 200x165mm tl 60mm barevná</t>
  </si>
  <si>
    <t>1020526360</t>
  </si>
  <si>
    <t>1.01*2*4,8</t>
  </si>
  <si>
    <t>1856815039</t>
  </si>
  <si>
    <t>1,01*28,4</t>
  </si>
  <si>
    <t>1,01*10,4</t>
  </si>
  <si>
    <t>596212212</t>
  </si>
  <si>
    <t>Kladení zámkové dlažby pozemních komunikací ručně tl 80 mm skupiny A pl přes 100 do 300 m2</t>
  </si>
  <si>
    <t>1435473552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</si>
  <si>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</si>
  <si>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https://podminky.urs.cz/item/CS_URS_2024_01/596212212</t>
  </si>
  <si>
    <t>59245013</t>
  </si>
  <si>
    <t>dlažba zámková betonová tvaru I 200x165mm tl 80mm přírodní</t>
  </si>
  <si>
    <t>1109596091</t>
  </si>
  <si>
    <t>1,01*(115-20)</t>
  </si>
  <si>
    <t>1,01*(220-36)</t>
  </si>
  <si>
    <t>-1626423158</t>
  </si>
  <si>
    <t>1,01*20</t>
  </si>
  <si>
    <t>1,01*36</t>
  </si>
  <si>
    <t>-1751509926</t>
  </si>
  <si>
    <t>41453506</t>
  </si>
  <si>
    <t>-1332531019</t>
  </si>
  <si>
    <t>1086152702</t>
  </si>
  <si>
    <t>10*1,03 'Přepočtené koeficientem množství</t>
  </si>
  <si>
    <t>Montáž tvarovek z tvrdého PVC-systém KG nebo z polypropylenu-systém KG 2000 jednoosé DN 160</t>
  </si>
  <si>
    <t>1547271976</t>
  </si>
  <si>
    <t>Montáž tvarovek na kanalizačním potrubí z trub z plastu z tvrdého PVC nebo z polypropylenu v otevřeném výkopu jednoosých DN 160</t>
  </si>
  <si>
    <t>https://podminky.urs.cz/item/CS_URS_2021_01/877315211</t>
  </si>
  <si>
    <t>koleno kanalizace PVC KG 160x30°</t>
  </si>
  <si>
    <t>-1251902708</t>
  </si>
  <si>
    <t>1694435899</t>
  </si>
  <si>
    <t>část obrubníků podél vozovky, které jsou součástí SO 102</t>
  </si>
  <si>
    <t>252,5+379+22</t>
  </si>
  <si>
    <t>obr. podél chodníku</t>
  </si>
  <si>
    <t>326+205+153+58</t>
  </si>
  <si>
    <t>ukončení vjezdů, napojení na pozemek</t>
  </si>
  <si>
    <t>16+61</t>
  </si>
  <si>
    <t>-57952737</t>
  </si>
  <si>
    <t>631,5-166-74+0,5+22</t>
  </si>
  <si>
    <t>59217036</t>
  </si>
  <si>
    <t>obrubník parkový betonový 500x80x250mm přírodní</t>
  </si>
  <si>
    <t>6094575</t>
  </si>
  <si>
    <t>684+77+58</t>
  </si>
  <si>
    <t>59217029</t>
  </si>
  <si>
    <t>obrubník silniční betonový nájezdový 1000x150x150mm</t>
  </si>
  <si>
    <t>967704172</t>
  </si>
  <si>
    <t>vjezdy + přechody podél II/203</t>
  </si>
  <si>
    <t>6+5+4+4+6+6+7+3+4+5+3*3</t>
  </si>
  <si>
    <t>vjezdy + přechody podél III/20312</t>
  </si>
  <si>
    <t>4*3+8+6+6+4+5+4+4*4+5+4+5+6+2*5+4*4</t>
  </si>
  <si>
    <t>59217030</t>
  </si>
  <si>
    <t>obrubník silniční betonový přechodový 1000x150x150-250mm</t>
  </si>
  <si>
    <t>-359387804</t>
  </si>
  <si>
    <t>2*10+2*3</t>
  </si>
  <si>
    <t>2*20+2*4</t>
  </si>
  <si>
    <t>919735112</t>
  </si>
  <si>
    <t>Řezání stávajícího živičného krytu hl přes 50 do 100 mm</t>
  </si>
  <si>
    <t>-1870063545</t>
  </si>
  <si>
    <t>Řezání stávajícího živičného krytu nebo podkladu hloubky přes 50 do 100 mm</t>
  </si>
  <si>
    <t>https://podminky.urs.cz/item/CS_URS_2024_01/919735112</t>
  </si>
  <si>
    <t>999110002R</t>
  </si>
  <si>
    <t>Kompletní demontáž stáv. nástěnky a znovu osazení</t>
  </si>
  <si>
    <t>1932149328</t>
  </si>
  <si>
    <t>935113111</t>
  </si>
  <si>
    <t>Osazení odvodňovacího polymerbetonového žlabu s krycím roštem šířky do 200 mm</t>
  </si>
  <si>
    <t>2062627841</t>
  </si>
  <si>
    <t>Osazení odvodňovacího žlabu s krycím roštem polymerbetonového šířky do 200 mm</t>
  </si>
  <si>
    <t>https://podminky.urs.cz/item/CS_URS_2024_01/935113111</t>
  </si>
  <si>
    <t>59227210</t>
  </si>
  <si>
    <t>žlab odvodňovací z polymerbetonu bez spádu s můstkovým roštem Pz š 100mm a spodním odtokem DN 100</t>
  </si>
  <si>
    <t>-201452645</t>
  </si>
  <si>
    <t>56241406</t>
  </si>
  <si>
    <t>čelo plné na začátek a konec odvodňovacího žlabu PE/PP š 100 mm</t>
  </si>
  <si>
    <t>-113495329</t>
  </si>
  <si>
    <t>56241012</t>
  </si>
  <si>
    <t>rošt mřížkový C250 Pz pro žlab š 100mm</t>
  </si>
  <si>
    <t>713147039</t>
  </si>
  <si>
    <t>-183645590</t>
  </si>
  <si>
    <t xml:space="preserve">Poznámka k položce:_x000d_
vybouraná živice </t>
  </si>
  <si>
    <t>-1396083763</t>
  </si>
  <si>
    <t>14*17,16</t>
  </si>
  <si>
    <t>2035643292</t>
  </si>
  <si>
    <t>panel</t>
  </si>
  <si>
    <t>1,84</t>
  </si>
  <si>
    <t>zámková dlažba</t>
  </si>
  <si>
    <t>51,74</t>
  </si>
  <si>
    <t>obrubníky</t>
  </si>
  <si>
    <t>3,28+4,64</t>
  </si>
  <si>
    <t>1958831176</t>
  </si>
  <si>
    <t>14*(61,5-51,74)</t>
  </si>
  <si>
    <t>276024814</t>
  </si>
  <si>
    <t>61,5-51,74</t>
  </si>
  <si>
    <t>-1024126159</t>
  </si>
  <si>
    <t>998223011</t>
  </si>
  <si>
    <t>Přesun hmot pro pozemní komunikace s krytem dlážděným</t>
  </si>
  <si>
    <t>1807613715</t>
  </si>
  <si>
    <t>Přesun hmot pro pozemní komunikace s krytem dlážděným dopravní vzdálenost do 200 m jakékoliv délky objektu</t>
  </si>
  <si>
    <t>https://podminky.urs.cz/item/CS_URS_2024_01/998223011</t>
  </si>
  <si>
    <t>102.1 - OPRAVA DEŠŤOVÉ KANALIZACE</t>
  </si>
  <si>
    <t>SÚSPK+Obec Heřmanova Huť</t>
  </si>
  <si>
    <t>119001421</t>
  </si>
  <si>
    <t>Dočasné zajištění kabelů a kabelových tratí ze 3 volně ložených kabelů</t>
  </si>
  <si>
    <t>-993409587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</si>
  <si>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</si>
  <si>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</si>
  <si>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119002121</t>
  </si>
  <si>
    <t>Přechodová lávka délky do 2 m včetně zábradlí pro zabezpečení výkopu zřízení</t>
  </si>
  <si>
    <t>1580474754</t>
  </si>
  <si>
    <t>Pomocné konstrukce při zabezpečení výkopu vodorovné pochozí přechodová lávka délky do 2 m včetně zábradlí zřízení</t>
  </si>
  <si>
    <t>https://podminky.urs.cz/item/CS_URS_2024_01/119002121</t>
  </si>
  <si>
    <t>119002122</t>
  </si>
  <si>
    <t>Přechodová lávka délky do 2 m včetně zábradlí pro zabezpečení výkopu odstranění</t>
  </si>
  <si>
    <t>1079632276</t>
  </si>
  <si>
    <t>Pomocné konstrukce při zabezpečení výkopu vodorovné pochozí přechodová lávka délky do 2 m včetně zábradlí odstranění</t>
  </si>
  <si>
    <t>https://podminky.urs.cz/item/CS_URS_2024_01/119002122</t>
  </si>
  <si>
    <t>-249623165</t>
  </si>
  <si>
    <t>0,8*81*1,25</t>
  </si>
  <si>
    <t>0,8*(38*0,95+71*0,95)</t>
  </si>
  <si>
    <t>132254203</t>
  </si>
  <si>
    <t>Hloubení zapažených rýh š do 2000 mm v hornině třídy těžitelnosti I skupiny 3 objem do 100 m3</t>
  </si>
  <si>
    <t>1613044531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</si>
  <si>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</si>
  <si>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https://podminky.urs.cz/item/CS_URS_2024_01/132254203</t>
  </si>
  <si>
    <t>II/203 - 80%</t>
  </si>
  <si>
    <t>0,8*1,0*35*1,8</t>
  </si>
  <si>
    <t>132354202</t>
  </si>
  <si>
    <t>Hloubení zapažených rýh š do 2000 mm v hornině třídy těžitelnosti II skupiny 4 objem do 50 m3</t>
  </si>
  <si>
    <t>1859632031</t>
  </si>
  <si>
    <t>Hloubení zapažených rýh šířky přes 800 do 2 000 mm strojně s urovnáním dna do předepsaného profilu a spádu v hornině třídy těžitelnosti II skupiny 4 přes 20 do 50 m3</t>
  </si>
  <si>
    <t>https://podminky.urs.cz/item/CS_URS_2024_01/132354202</t>
  </si>
  <si>
    <t>II/203 - 20%</t>
  </si>
  <si>
    <t>0,2*1,0*35*1,8</t>
  </si>
  <si>
    <t>956932222</t>
  </si>
  <si>
    <t>163,84+50,4+12,6-87,36+42-34,88</t>
  </si>
  <si>
    <t>-250748415</t>
  </si>
  <si>
    <t>5*146,6</t>
  </si>
  <si>
    <t>-963434561</t>
  </si>
  <si>
    <t>146,6*1,65</t>
  </si>
  <si>
    <t>617863264</t>
  </si>
  <si>
    <t>0,8*81*0,7+1,0*35*1,2</t>
  </si>
  <si>
    <t>0,8*(38+71)*0,4</t>
  </si>
  <si>
    <t>817975862</t>
  </si>
  <si>
    <t>úsek ve vozovce</t>
  </si>
  <si>
    <t>1,0*35*1,2*1,8</t>
  </si>
  <si>
    <t>-123307767</t>
  </si>
  <si>
    <t>0,4*(0,8*81+1,0*35)-3,14*0,135*0,135*116</t>
  </si>
  <si>
    <t>0,4*0,8*(38+71)-3,14*0,135*0,135*109</t>
  </si>
  <si>
    <t>-1696470086</t>
  </si>
  <si>
    <t>61,924*1,8</t>
  </si>
  <si>
    <t>359901211</t>
  </si>
  <si>
    <t>Monitoring stoky jakékoli výšky na nové kanalizaci</t>
  </si>
  <si>
    <t>1353952948</t>
  </si>
  <si>
    <t>Monitoring stok (kamerový systém) jakékoli výšky nová kanalizace</t>
  </si>
  <si>
    <t>https://podminky.urs.cz/item/CS_URS_2024_01/359901211</t>
  </si>
  <si>
    <t>306843332</t>
  </si>
  <si>
    <t>0,1*(0,8*81+1,0*35)</t>
  </si>
  <si>
    <t>0,1*0,8*(38+71)</t>
  </si>
  <si>
    <t>452112111</t>
  </si>
  <si>
    <t>1901273988</t>
  </si>
  <si>
    <t>https://podminky.urs.cz/item/CS_URS_2024_01/452112111</t>
  </si>
  <si>
    <t>59224184</t>
  </si>
  <si>
    <t>prstenec šachtový vyrovnávací betonový 625x120x40mm</t>
  </si>
  <si>
    <t>951332098</t>
  </si>
  <si>
    <t>1930320694</t>
  </si>
  <si>
    <t>1770776208</t>
  </si>
  <si>
    <t>1,0*35</t>
  </si>
  <si>
    <t>871363123</t>
  </si>
  <si>
    <t>Montáž kanalizačního potrubí hladkého plnostěnného SN 12 z PVC-U DN 250</t>
  </si>
  <si>
    <t>1688465501</t>
  </si>
  <si>
    <t>Montáž kanalizačního potrubí z tvrdého PVC-U hladkého plnostěnného tuhost SN 12 DN 250</t>
  </si>
  <si>
    <t>https://podminky.urs.cz/item/CS_URS_2024_01/871363123</t>
  </si>
  <si>
    <t>79+37+38+71</t>
  </si>
  <si>
    <t>28612011</t>
  </si>
  <si>
    <t>trubka kanalizační PVC plnostěnná třívrstvá DN 250x3000mm SN12</t>
  </si>
  <si>
    <t>-1954433455</t>
  </si>
  <si>
    <t>225*1,03 'Přepočtené koeficientem množství</t>
  </si>
  <si>
    <t>877360320</t>
  </si>
  <si>
    <t>Montáž odboček na kanalizačním potrubí z PP nebo tvrdého PVC trub hladkých plnostěnných DN 250</t>
  </si>
  <si>
    <t>-659665252</t>
  </si>
  <si>
    <t>Montáž tvarovek na kanalizačním plastovém potrubí z PP nebo PVC-U hladkého plnostěnného odboček DN 250</t>
  </si>
  <si>
    <t>https://podminky.urs.cz/item/CS_URS_2024_01/877360320</t>
  </si>
  <si>
    <t>28612224</t>
  </si>
  <si>
    <t>odbočka kanalizační plastová PVC KG DN 250x160/45° SN12/16</t>
  </si>
  <si>
    <t>-288021519</t>
  </si>
  <si>
    <t>892372111</t>
  </si>
  <si>
    <t>Zabezpečení konců potrubí DN do 300 při tlakových zkouškách vodou</t>
  </si>
  <si>
    <t>-489667233</t>
  </si>
  <si>
    <t>Tlakové zkoušky vodou zabezpečení konců potrubí při tlakových zkouškách DN do 300</t>
  </si>
  <si>
    <t>https://podminky.urs.cz/item/CS_URS_2024_01/892372111</t>
  </si>
  <si>
    <t>892381111</t>
  </si>
  <si>
    <t>Tlaková zkouška vodou potrubí DN 250, DN 300 nebo 350</t>
  </si>
  <si>
    <t>-590412490</t>
  </si>
  <si>
    <t>Tlakové zkoušky vodou na potrubí DN 250, 300 nebo 350</t>
  </si>
  <si>
    <t>https://podminky.urs.cz/item/CS_URS_2024_01/892381111</t>
  </si>
  <si>
    <t>894411311</t>
  </si>
  <si>
    <t>Osazení betonových nebo železobetonových dílců pro šachty skruží rovných</t>
  </si>
  <si>
    <t>-1768611718</t>
  </si>
  <si>
    <t>https://podminky.urs.cz/item/CS_URS_2024_01/894411311</t>
  </si>
  <si>
    <t>59224068</t>
  </si>
  <si>
    <t>skruž betonová DN 1000x500 100x50x12cm</t>
  </si>
  <si>
    <t>-1455260314</t>
  </si>
  <si>
    <t>Poznámka k položce:_x000d_
Poznámka k položce: dle požadavku - standardu - budoucího správce sítě Vodárna Plzeň</t>
  </si>
  <si>
    <t>59224348</t>
  </si>
  <si>
    <t>těsnění elastomerové pro spojení šachetních dílů DN 1000</t>
  </si>
  <si>
    <t>2076812853</t>
  </si>
  <si>
    <t>894412411</t>
  </si>
  <si>
    <t>Osazení betonových nebo železobetonových dílců pro šachty skruží přechodových</t>
  </si>
  <si>
    <t>454586064</t>
  </si>
  <si>
    <t>https://podminky.urs.cz/item/CS_URS_2024_01/894412411</t>
  </si>
  <si>
    <t>59224168</t>
  </si>
  <si>
    <t>skruž betonová přechodová 62,5/100x60x12cm stupadla poplastovaná kapsová</t>
  </si>
  <si>
    <t>75840386</t>
  </si>
  <si>
    <t>894414111</t>
  </si>
  <si>
    <t>Osazení betonových nebo železobetonových dílců pro šachty skruží základových (dno)</t>
  </si>
  <si>
    <t>-1428095875</t>
  </si>
  <si>
    <t>https://podminky.urs.cz/item/CS_URS_2024_01/894414111</t>
  </si>
  <si>
    <t>59224337</t>
  </si>
  <si>
    <t>dno betonové šachty DN 1000 kanalizační výšky 60cm</t>
  </si>
  <si>
    <t>2010221962</t>
  </si>
  <si>
    <t>894812321</t>
  </si>
  <si>
    <t>Revizní a čistící šachta z PP typ DN 600/250 šachtové dno průtočné</t>
  </si>
  <si>
    <t>-1622406337</t>
  </si>
  <si>
    <t>Revizní a čistící šachta z polypropylenu PP pro hladké trouby DN 600 šachtové dno (DN šachty / DN trubního vedení) DN 600/250 průtočné</t>
  </si>
  <si>
    <t>https://podminky.urs.cz/item/CS_URS_2024_01/894812321</t>
  </si>
  <si>
    <t>894812323</t>
  </si>
  <si>
    <t>Revizní a čistící šachta z PP typ DN 600/250 šachtové dno s přítokem tvaru T</t>
  </si>
  <si>
    <t>-1254682475</t>
  </si>
  <si>
    <t>Revizní a čistící šachta z polypropylenu PP pro hladké trouby DN 600 šachtové dno (DN šachty / DN trubního vedení) DN 600/250 s přítokem tvaru T</t>
  </si>
  <si>
    <t>https://podminky.urs.cz/item/CS_URS_2024_01/894812323</t>
  </si>
  <si>
    <t>894812324</t>
  </si>
  <si>
    <t>Revizní a čistící šachta z PP typ DN 600/250 šachtové dno s přítokem tvaru X</t>
  </si>
  <si>
    <t>-2006268754</t>
  </si>
  <si>
    <t>Revizní a čistící šachta z polypropylenu PP pro hladké trouby DN 600 šachtové dno (DN šachty / DN trubního vedení) DN 600/250 sběrné tvaru X</t>
  </si>
  <si>
    <t>https://podminky.urs.cz/item/CS_URS_2024_01/894812324</t>
  </si>
  <si>
    <t>894812331</t>
  </si>
  <si>
    <t>Revizní a čistící šachta z PP DN 600 šachtová roura korugovaná světlé hloubky 1000 mm</t>
  </si>
  <si>
    <t>354572155</t>
  </si>
  <si>
    <t>Revizní a čistící šachta z polypropylenu PP pro hladké trouby DN 600 roura šachtová korugovaná, světlé hloubky 1 000 mm</t>
  </si>
  <si>
    <t>https://podminky.urs.cz/item/CS_URS_2024_01/894812331</t>
  </si>
  <si>
    <t>894812339</t>
  </si>
  <si>
    <t>Příplatek k rourám revizní a čistící šachty z PP DN 600 za uříznutí šachtové roury</t>
  </si>
  <si>
    <t>694678419</t>
  </si>
  <si>
    <t>Revizní a čistící šachta z polypropylenu PP pro hladké trouby DN 600 Příplatek k cenám 2331 - 2334 za uříznutí šachtové roury</t>
  </si>
  <si>
    <t>https://podminky.urs.cz/item/CS_URS_2024_01/894812339</t>
  </si>
  <si>
    <t>894812357</t>
  </si>
  <si>
    <t>Revizní a čistící šachta z PP DN 600 poklop litinový pro třídu zatížení B125 s teleskopickým adaptérem</t>
  </si>
  <si>
    <t>853079629</t>
  </si>
  <si>
    <t>Revizní a čistící šachta z polypropylenu PP pro hladké trouby DN 600 poklop (mříž) litinový pro třídu zatížení B125 s teleskopickým adaptérem</t>
  </si>
  <si>
    <t>https://podminky.urs.cz/item/CS_URS_2024_01/894812357</t>
  </si>
  <si>
    <t>899104112</t>
  </si>
  <si>
    <t>Osazení poklopů litinových, ocelových nebo železobetonových včetně rámů pro třídu zatížení D400, E600</t>
  </si>
  <si>
    <t>1392083452</t>
  </si>
  <si>
    <t>https://podminky.urs.cz/item/CS_URS_2024_01/899104112</t>
  </si>
  <si>
    <t>28661935</t>
  </si>
  <si>
    <t>poklop šachtový litinový DN 600 pro třídu zatížení D400</t>
  </si>
  <si>
    <t>1384446017</t>
  </si>
  <si>
    <t>998276101</t>
  </si>
  <si>
    <t>Přesun hmot pro trubní vedení z trub z plastických hmot otevřený výkop</t>
  </si>
  <si>
    <t>-550873950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</si>
  <si>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</si>
  <si>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</si>
  <si>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 xml:space="preserve">402 -  VEŘEJNÉ OSVĚTLENÍ</t>
  </si>
  <si>
    <t>Kebrle</t>
  </si>
  <si>
    <t>21-M - Elektromontáže</t>
  </si>
  <si>
    <t>D1 - ZEMNÍ PRÁCE C46-M</t>
  </si>
  <si>
    <t>M - Práce a dodávky M</t>
  </si>
  <si>
    <t xml:space="preserve">VRN - Vedlejší rozpočtové náklady   </t>
  </si>
  <si>
    <t xml:space="preserve">    VRN9 - Ostatní náklady   </t>
  </si>
  <si>
    <t>21-M</t>
  </si>
  <si>
    <t>Elektromontáže</t>
  </si>
  <si>
    <t>21020-2016</t>
  </si>
  <si>
    <t>Demontáž výbojkových svítidel</t>
  </si>
  <si>
    <t>ks</t>
  </si>
  <si>
    <t>21020-4103</t>
  </si>
  <si>
    <t>Demontáž jednoramenného výložníku pro svítidla</t>
  </si>
  <si>
    <t>21081-0005</t>
  </si>
  <si>
    <t>Demontáž kabelu CYKY-J 3x1,5 volně uloženého</t>
  </si>
  <si>
    <t>21004-0501</t>
  </si>
  <si>
    <t>Demontáž lana AlFe 16</t>
  </si>
  <si>
    <t>km</t>
  </si>
  <si>
    <t>21019-0122</t>
  </si>
  <si>
    <t>Demontáž kabelové skříně KS1 v plastovém pilíři</t>
  </si>
  <si>
    <t>21081-0005.1</t>
  </si>
  <si>
    <t>Kabel CYKY-J 3x1,5 volně uložený</t>
  </si>
  <si>
    <t>21081-0013</t>
  </si>
  <si>
    <t>Kabel CYKY-J 4x10 volně uložený</t>
  </si>
  <si>
    <t>21090-1071</t>
  </si>
  <si>
    <t>Kabel AYKY-J 4x35 volně uložený</t>
  </si>
  <si>
    <t>21010-0173</t>
  </si>
  <si>
    <t>Ukončení celoplastových kabelů do 3x1,5 až 4</t>
  </si>
  <si>
    <t>21010-0251</t>
  </si>
  <si>
    <t>Ukončení celoplastových kabelů do 4x10 bez koncovky a ok</t>
  </si>
  <si>
    <t>21010-0152</t>
  </si>
  <si>
    <t>Ukončení celoplastových kabelů do 4x35 bez koncovky a ok</t>
  </si>
  <si>
    <t>21020-4201</t>
  </si>
  <si>
    <t>Stožárová výzbroj s pojistkou pro jeden okruh</t>
  </si>
  <si>
    <t>21012-0101</t>
  </si>
  <si>
    <t>Závitová pojistka do 6 A</t>
  </si>
  <si>
    <t>21019-0122.1</t>
  </si>
  <si>
    <t>KS1 - Kabelová pojistková skříň typ SRML 18x160A v plastovém pilíři</t>
  </si>
  <si>
    <t>21019-0122.2</t>
  </si>
  <si>
    <t>KS2 - Kabelová pojistková skříň typ SRML 18x160A v plastovém pilíři</t>
  </si>
  <si>
    <t>21012-0102</t>
  </si>
  <si>
    <t>Nožová pojistka PN00, 10A, gG</t>
  </si>
  <si>
    <t>21012-0102.1</t>
  </si>
  <si>
    <t>Nožová pojistka PN00, 20A, gG</t>
  </si>
  <si>
    <t>21020-4011</t>
  </si>
  <si>
    <t>Stožáry Revoluční - Osvětlovací stožár bezpaticový, třístupňový, žárově zinkovaný, 133/89/60 mm, typ K7, výška dříku H=7,0 m, dvířka na "D" zámek - AMAKO</t>
  </si>
  <si>
    <t>21020-4011.1</t>
  </si>
  <si>
    <t>Stožáry Pzeňská -Osvětlovací stožár bezpaticový, třístupňový, žárově zinkovaný, 133/89/60 mm, typ K8, výška dříku H=8,0 m, dvířka na "D" zámek - AMAKO</t>
  </si>
  <si>
    <t>21020-4011.2</t>
  </si>
  <si>
    <t>Stožáry Stodská - Osvětlovací stožár bezpaticový, třístupňový, žárově zinkovaný, 133/89/60 mm, typ K7, výška dříku H=7,0 m, dvířka na "D" zámek - AMAKO</t>
  </si>
  <si>
    <t>21020-4011.3</t>
  </si>
  <si>
    <t>Stožáry přechody - Osvětlovací stožár bezpaticový, třístupňový, pro přisvícení přechodů, žárově zinkovaný, 133/89/76 mm, typ STP6-A, výška dříku H=6,0 m, dvířka na "D" zámek - AMAKO</t>
  </si>
  <si>
    <t>21020-2013</t>
  </si>
  <si>
    <t>Svítidla Revoluční - Venkovní svítidlo s LED zdrojem, typ Guida XS-40W-2770-A8, (SET TO 35W), 2700K, 4,5 klm, IP66/IK10, izolace tř. II</t>
  </si>
  <si>
    <t>21020-2013.1</t>
  </si>
  <si>
    <t>Svítidla Plzeňská - Venkovní svítidlo s LED zdrojem, typ Guida XS-60W-2770-A8, (SET TO 55W), 2700K, 7,1 klm, IP66/IK10, izolace tř. II</t>
  </si>
  <si>
    <t>21020-2013.2</t>
  </si>
  <si>
    <t>Svítidla Stodská - Venkovní svítidlo s LED zdrojem, typ Guida XS-30W-2770-A8, 2700K, 3,9 klm, IP66/IK10, izolace tř. II</t>
  </si>
  <si>
    <t>21020-2013.3</t>
  </si>
  <si>
    <t xml:space="preserve">Svítidla přechody - Venkovní svítidlo s LED zdrojem, typ Guida XS-40W-4070-PCDX, (SET TO 35W), s asymetrickou  optikou, 4000K, 5,5 klm, IP66/IK10, izolace tř. II</t>
  </si>
  <si>
    <t>Svítidla přechody - Venkovní svítidlo s LED zdrojem, typ Guida XS-40W-4070-PCDX, (SET TO 35W), s asymetrickou optikou, 4000K, 5,5 klm, IP66/IK10, izolace tř. II</t>
  </si>
  <si>
    <t>21020-4103.1</t>
  </si>
  <si>
    <t>Výložníky Revoluční - Obloukový jednoramenný výložník, typ SV1/60 -1000 - AMAKO</t>
  </si>
  <si>
    <t>21020-4103.2</t>
  </si>
  <si>
    <t>Výložníky Pzeňská - Lomený jednoramenný výložník, typ SK1/60 -1000 - AMAKO</t>
  </si>
  <si>
    <t>21020-4103.3</t>
  </si>
  <si>
    <t>Výložníky Stodská - Lomený jednoramenný výložník, typ SK1/60 -1000 - AMAKO</t>
  </si>
  <si>
    <t>21020-4103.4</t>
  </si>
  <si>
    <t>Výložníky přechody - Rovný výložník, typ UD1-76-1500 - AMAKO</t>
  </si>
  <si>
    <t>21022-0022</t>
  </si>
  <si>
    <t>Uzemnění v zemi - drát FeZn Ø 10 mm v městské zástavbě</t>
  </si>
  <si>
    <t>21095-0101</t>
  </si>
  <si>
    <t xml:space="preserve">Štítek ozačovací  pro kabel</t>
  </si>
  <si>
    <t>Štítek ozačovací pro kabel</t>
  </si>
  <si>
    <t>21022-0301</t>
  </si>
  <si>
    <t xml:space="preserve">Svorka křížová  SK pro spojení uzemňovacího drátu FeZn Ø 10 mm</t>
  </si>
  <si>
    <t>Svorka křížová SK pro spojení uzemňovacího drátu FeZn Ø 10 mm</t>
  </si>
  <si>
    <t>21022-0301.1</t>
  </si>
  <si>
    <t>Svorka SR pro spojení zemnícího pásku a drátu FeZn Ø 10 mm na stožár VO</t>
  </si>
  <si>
    <t>D1</t>
  </si>
  <si>
    <t>ZEMNÍ PRÁCE C46-M</t>
  </si>
  <si>
    <t>46001-0025</t>
  </si>
  <si>
    <t>Vytyčení inženýrských sítí</t>
  </si>
  <si>
    <t>46001-0024</t>
  </si>
  <si>
    <t>Vytyčení trasy kabelového vedení v zastavěném prostoru</t>
  </si>
  <si>
    <t>46003-0039</t>
  </si>
  <si>
    <t>Vytrhání dlažby ze zámkových dlaždic</t>
  </si>
  <si>
    <t>46003-0095</t>
  </si>
  <si>
    <t>Vytrhání obrub silničních</t>
  </si>
  <si>
    <t>46003-0092</t>
  </si>
  <si>
    <t>Vytrhání obrub chodníkových</t>
  </si>
  <si>
    <t>46005-0703</t>
  </si>
  <si>
    <t>Hloubení jámy pro stožár VO v zemině 3</t>
  </si>
  <si>
    <t>46008-0031</t>
  </si>
  <si>
    <t>Základ z betonu C8/10 bez výztuže</t>
  </si>
  <si>
    <t>46008-0031.1</t>
  </si>
  <si>
    <t>Zřízení betonové vrstvy (čepičky) na horním konci základu proti vnikání vody</t>
  </si>
  <si>
    <t>46007-1003</t>
  </si>
  <si>
    <t>Hloubení startovací a cílové jámy strojně v zemině tř. 3 pro protlak</t>
  </si>
  <si>
    <t>46031-0017</t>
  </si>
  <si>
    <t>Zemní protlak neřízený v zemině 3 do průměru 160 mm</t>
  </si>
  <si>
    <t>46051-0056</t>
  </si>
  <si>
    <t>Trubka tuhá 110 mm do otvoru protlaku</t>
  </si>
  <si>
    <t>46030-0001</t>
  </si>
  <si>
    <t>Zásyp startovací a cílové jámy strojně v zástavbě</t>
  </si>
  <si>
    <t>46015-0133</t>
  </si>
  <si>
    <t>Výkop kabelové rýhy 35x50 cm ručně, zem. tř.3</t>
  </si>
  <si>
    <t>46056-0163</t>
  </si>
  <si>
    <t>Zához kabelové rýhy 35x50 cm ručně, zem. tř.3</t>
  </si>
  <si>
    <t>46015-0163</t>
  </si>
  <si>
    <t>Výkop kabelové rýhy 35x80 cm ručně, zem. tř.3</t>
  </si>
  <si>
    <t>46056-0163.1</t>
  </si>
  <si>
    <t>Zához kabelové rýhy 35x80 cm ručně, zem. tř.3</t>
  </si>
  <si>
    <t>46015-0283</t>
  </si>
  <si>
    <t>Výkop kabelové rýhy 50x100 cm ručně, zem. tř.3</t>
  </si>
  <si>
    <t>46056-0283</t>
  </si>
  <si>
    <t>Zához kabelové rýhy 50x100 cm ručně, zem. tř.3</t>
  </si>
  <si>
    <t>46042-1201</t>
  </si>
  <si>
    <t>Kabelové lože z prohozeného výkopku, bez zakrytí, šířky do 65 cm</t>
  </si>
  <si>
    <t>46047-0011</t>
  </si>
  <si>
    <t>Provizorní zajištění kabelů při křižování</t>
  </si>
  <si>
    <t>106</t>
  </si>
  <si>
    <t>46047-0001</t>
  </si>
  <si>
    <t>Provizorní zajištění potrubí při křižování</t>
  </si>
  <si>
    <t>108</t>
  </si>
  <si>
    <t>46065-0185</t>
  </si>
  <si>
    <t>Položení obrubníku silničního ležatého</t>
  </si>
  <si>
    <t>110</t>
  </si>
  <si>
    <t>46065-0182</t>
  </si>
  <si>
    <t>Položení obrubníku chodníkového</t>
  </si>
  <si>
    <t>112</t>
  </si>
  <si>
    <t>46065-0041</t>
  </si>
  <si>
    <t>Zřízení podkladní vrstvy ze štěrkopísku do 5 cm</t>
  </si>
  <si>
    <t>114</t>
  </si>
  <si>
    <t>46065-0932</t>
  </si>
  <si>
    <t>Kladení dlažby po překopech ze zámkových dlaždic betonových</t>
  </si>
  <si>
    <t>116</t>
  </si>
  <si>
    <t>46007-0753</t>
  </si>
  <si>
    <t>Hloubení jámy pro kabelové skříně KS1, KS2</t>
  </si>
  <si>
    <t>118</t>
  </si>
  <si>
    <t>46049-0013</t>
  </si>
  <si>
    <t>Krytí kabelů výstražnou fólií šířky do 34 cm</t>
  </si>
  <si>
    <t>120</t>
  </si>
  <si>
    <t>46012-0013</t>
  </si>
  <si>
    <t>Zásyp jámy kolem výkopu pro nové stožáry VO - zemina 3</t>
  </si>
  <si>
    <t>122</t>
  </si>
  <si>
    <t>46051-0054</t>
  </si>
  <si>
    <t xml:space="preserve">Kabelový prostup z plastové roury  průměr 50 mm, včetně dodávky roury</t>
  </si>
  <si>
    <t>124</t>
  </si>
  <si>
    <t>Kabelový prostup z plastové roury průměr 50 mm, včetně dodávky roury</t>
  </si>
  <si>
    <t>46051-0056.1</t>
  </si>
  <si>
    <t xml:space="preserve">Kabelový prostup z plastové roury  průměr 110 mm, včetně dodávky roury</t>
  </si>
  <si>
    <t>126</t>
  </si>
  <si>
    <t>Kabelový prostup z plastové roury průměr 110 mm, včetně dodávky roury</t>
  </si>
  <si>
    <t>46062-0013</t>
  </si>
  <si>
    <t>Provizorní úprava terénu, zem. tř. 3</t>
  </si>
  <si>
    <t>128</t>
  </si>
  <si>
    <t>46062-0007</t>
  </si>
  <si>
    <t>Zatravnění povrchu terénu po výkopu</t>
  </si>
  <si>
    <t>130</t>
  </si>
  <si>
    <t>46060-0061</t>
  </si>
  <si>
    <t>Odvoz suti a vybouraných hmot do 1 km, včetně výložníků a svítidel</t>
  </si>
  <si>
    <t>132</t>
  </si>
  <si>
    <t>46060-0071</t>
  </si>
  <si>
    <t>Odvoz suti a vybouraných hmot - příplatek za každý další km (15 km)</t>
  </si>
  <si>
    <t>134</t>
  </si>
  <si>
    <t>Práce a dodávky M</t>
  </si>
  <si>
    <t>VRN</t>
  </si>
  <si>
    <t xml:space="preserve">Vedlejší rozpočtové náklady   </t>
  </si>
  <si>
    <t>VRN9</t>
  </si>
  <si>
    <t xml:space="preserve">Ostatní náklady   </t>
  </si>
  <si>
    <t>092103001</t>
  </si>
  <si>
    <t>Náklady na zkušební provoz</t>
  </si>
  <si>
    <t>hod</t>
  </si>
  <si>
    <t>-1755078520</t>
  </si>
  <si>
    <t>Poznámka k položce:_x000d_
zajištění napětí pro revize a zkoušky provozovatelem VO</t>
  </si>
  <si>
    <t>9 -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</si>
  <si>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</si>
  <si>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</si>
  <si>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</si>
  <si>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</si>
  <si>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</si>
  <si>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</si>
  <si>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</si>
  <si>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</si>
  <si>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</si>
  <si>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</si>
  <si>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</si>
  <si>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KČ</t>
  </si>
  <si>
    <t>-695439084</t>
  </si>
  <si>
    <t>https://podminky.urs.cz/item/CS_URS_2024_01/012203000</t>
  </si>
  <si>
    <t>Poznámka k položce:_x000d_
-VYTÝČENÍ VŠECH STAVEBNÍCH OBJEKTŮ A INŽENÝRSKÝCH SÍTÍ NA STAVENIŠTI VČETNĚ OBNOVENÍ SPRÁVCŮ SÍTÍ PO DOBU VÝSTAVBY PRO VŠECHNY OBJEKTY STAVBY -GEODETICKÉ PRÁCE PO CELOU DOBU VÝSTAVBY PRO VŠECHNY OBJEKTY STAVBY</t>
  </si>
  <si>
    <t>012303000</t>
  </si>
  <si>
    <t>Geodetické práce po výstavbě</t>
  </si>
  <si>
    <t>-495743017</t>
  </si>
  <si>
    <t>https://podminky.urs.cz/item/CS_URS_2024_01/012303000</t>
  </si>
  <si>
    <t xml:space="preserve">Poznámka k položce:_x000d_
V TIŠTĚNÉ I DIGITÁLNÍ PODOBĚ: -GEODETICKÉ ZAMĚŘENÍ SKUTEČNÉHO PROVEDENÍ STAVBY-VŠECHNY STAVEBNÍ OBJEKTY - PODKLADY PRO ZÁKRES DO DIGITÁLNÍ MAPY -GEOMETRICKÝ PLÁN PRO VKLAD DO KATASTRU NEMOVITOSTÍ,  -GEOMETRICKÝ PLÁN PRO VĚCNÁ BŘEMENA -OSTATNÍ INFORMACE VIZ POŽADAVKY V ZD</t>
  </si>
  <si>
    <t>013002000R</t>
  </si>
  <si>
    <t>Geometrické plány stavby</t>
  </si>
  <si>
    <t>Kč</t>
  </si>
  <si>
    <t>1024</t>
  </si>
  <si>
    <t>1999873505</t>
  </si>
  <si>
    <t>Poznámka k položce:_x000d_
dle zadávacích dokumentů</t>
  </si>
  <si>
    <t>013254000</t>
  </si>
  <si>
    <t>Dokumentace skutečného provedení stavby</t>
  </si>
  <si>
    <t>1202562356</t>
  </si>
  <si>
    <t>https://podminky.urs.cz/item/CS_URS_2024_01/013254000</t>
  </si>
  <si>
    <t xml:space="preserve">Poznámka k položce:_x000d_
PRO VŠECHNY OBJEKTY STAVBY -V POČTU  A PROVEDENÍ  DLE ZADÁVACÍ DOKUMENTACE _x000d_
</t>
  </si>
  <si>
    <t>013274000</t>
  </si>
  <si>
    <t>Pasportizace objektu před započetím prací</t>
  </si>
  <si>
    <t>kpl</t>
  </si>
  <si>
    <t>1485225947</t>
  </si>
  <si>
    <t>https://podminky.urs.cz/item/CS_URS_2024_01/013274000</t>
  </si>
  <si>
    <t>Poznámka k položce:_x000d_
"Pasportizace stávajících objektů - inventarizační prohlídky před zahájením stavby"</t>
  </si>
  <si>
    <t>013284000</t>
  </si>
  <si>
    <t>Pasportizace objektu po provedení prací</t>
  </si>
  <si>
    <t>1665403062</t>
  </si>
  <si>
    <t>https://podminky.urs.cz/item/CS_URS_2024_01/013284000</t>
  </si>
  <si>
    <t>Poznámka k položce:_x000d_
"Pasportizace stávajících objektů - inventarizační prohlídky po dokončení stavby"</t>
  </si>
  <si>
    <t>VRN3</t>
  </si>
  <si>
    <t>Zařízení staveniště</t>
  </si>
  <si>
    <t>030001000</t>
  </si>
  <si>
    <t>2035265777</t>
  </si>
  <si>
    <t>https://podminky.urs.cz/item/CS_URS_2024_01/030001000</t>
  </si>
  <si>
    <t xml:space="preserve">Poznámka k položce:_x000d_
Zajištění a provedení všech prací a dodávek nezbytných k provedení díla, tj. prací a dodávek které nejsou přímo určeny rozsahem stavby, avšak jejich provedení je pro zhotovení stavby nezbytné (např. VRN/NUS vč. zařízení staveniště a jeho likvidaci po stavbě, zajištění dočasných přípojek pro zařízení staveniště, aktualizace vyjádření a prověření existence stávajících podzemních i vzdušných vedení a zařízení, zajištění vytýčení všech podzemních sítí  a provedení opatření pro zajištění podzemních a nadzemních sítí a ochranu po dobu výstavby s protokolárním předání křížení se sítěmi, opatření pro zajištění bezpečnosti, ochrany zdraví a požární bezpečnosti.opatření vyplývající z plánu BOZP - veškeré náklady spojené s pořízením, dovozem, montáží, údržbou, demontáží a odvozem:  veškerých mobilních stavebních buněk ( kancelář, šatny, příruční sklad, umývárna ) a k tomu odpovídajících mobilních WC, včetně eventuálního dočasného zpevnění ploch např. pro skládkování a ochranu nezabudovaného nebo vytěženého materiálu, mobilního oplocení staveniště po dobu stavby ,  provizorního ohrazení výkopů, dočasného napojení na inženýrské sítě a ekologickou likvidaci odpadů. Ostatní ZS - viz.ZOV ( např.umístění bezpečnostních značek,tabulky se zákazem vstupu nepovolaným osobám na staveniště a pod.),  rekultivaci plochy po odstranění zařízení staveniště v rozsahu dle ZOV -včetně nákladů na energie pro ZS</t>
  </si>
  <si>
    <t>034503000</t>
  </si>
  <si>
    <t>Informační tabule na staveništi</t>
  </si>
  <si>
    <t>1954402211</t>
  </si>
  <si>
    <t>https://podminky.urs.cz/item/CS_URS_2024_01/034503000</t>
  </si>
  <si>
    <t>Poznámka k položce:_x000d_
DLE GRAFICKÉHO NÁVRHU A POČTU UVEDENÉHO V ZD</t>
  </si>
  <si>
    <t>VRN4</t>
  </si>
  <si>
    <t>Inženýrská činnost</t>
  </si>
  <si>
    <t>043154000</t>
  </si>
  <si>
    <t>Zkoušky hutnicí</t>
  </si>
  <si>
    <t>-1697640188</t>
  </si>
  <si>
    <t>https://podminky.urs.cz/item/CS_URS_2021_01/043154000</t>
  </si>
  <si>
    <t xml:space="preserve">Poznámka k položce:_x000d_
- hutnící zemní pláně, komplet pro celou stavbu  (statická zatěžovací zkouška deskou)_x000d_
</t>
  </si>
  <si>
    <t>042503000</t>
  </si>
  <si>
    <t>Plán BOZP na staveništi</t>
  </si>
  <si>
    <t>322017581</t>
  </si>
  <si>
    <t>https://podminky.urs.cz/item/CS_URS_2024_01/042503000</t>
  </si>
  <si>
    <t>VRN7</t>
  </si>
  <si>
    <t>Provozní vlivy</t>
  </si>
  <si>
    <t>072002000</t>
  </si>
  <si>
    <t>Silniční provoz</t>
  </si>
  <si>
    <t>-1790179539</t>
  </si>
  <si>
    <t>https://podminky.urs.cz/item/CS_URS_2024_01/072002000</t>
  </si>
  <si>
    <t>Poznámka k položce:_x000d_
vliv silničního provozu během provádění stavby</t>
  </si>
  <si>
    <t>072103001</t>
  </si>
  <si>
    <t>Projednání DIO a zajištění DIR komunikace II.a III. třídy</t>
  </si>
  <si>
    <t>Kč…</t>
  </si>
  <si>
    <t>-75632394</t>
  </si>
  <si>
    <t>https://podminky.urs.cz/item/CS_URS_2024_01/072103001</t>
  </si>
  <si>
    <t>07900R</t>
  </si>
  <si>
    <t>DIO</t>
  </si>
  <si>
    <t>2025281631</t>
  </si>
  <si>
    <t xml:space="preserve">Poznámka k položce:_x000d_
v rozsahu dle PDPS kompletní, všechny etapy, po celou dobu stavby_x000d_
 položka zahrnuje:_x000d_
-osazení značení dle TP66 a řízení provozu proškolenými pracovníky
-montáž, dodání nebo pronájem a demontáž DIO
-zakrytí nebo úpravu stávajícího DZ v rozporu s DIO_x000d_
- projednání a zajištění povolení DIO s DOSS
, pro celou stavbu, po dobu kompletní stavby_x000d_
</t>
  </si>
  <si>
    <t>Ostatní náklady</t>
  </si>
  <si>
    <t>091704000</t>
  </si>
  <si>
    <t>Náklady na údržbu</t>
  </si>
  <si>
    <t>-969627777</t>
  </si>
  <si>
    <t>https://podminky.urs.cz/item/CS_URS_2024_01/091704000</t>
  </si>
  <si>
    <t xml:space="preserve">Poznámka k položce:_x000d_
NÁKLADY NA ÚDRŽBU A ČIŠTĚNÍ PŘÍJEZDOVÝCH KOMUNIKACÍ PO CELOU DOBU VÝSTAVBY  NÁKLADY NA OBNOVENÍ VŠECH DOTČENÝCH PLOCH STAVBOU DO PŮVODNÍHO STAVU_x000d_
</t>
  </si>
  <si>
    <t>094002000</t>
  </si>
  <si>
    <t>Ostatní náklady související s výstavbou</t>
  </si>
  <si>
    <t>747037772</t>
  </si>
  <si>
    <t>https://podminky.urs.cz/item/CS_URS_2024_01/094002000</t>
  </si>
  <si>
    <t xml:space="preserve">Poznámka k položce:_x000d_
Náklady spojené s informovaností o omezeném přístupu v souvislosti s realizací stavby_x000d_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</si>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</sst>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23" xfId="0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42" TargetMode="External" /><Relationship Id="rId2" Type="http://schemas.openxmlformats.org/officeDocument/2006/relationships/hyperlink" Target="https://podminky.urs.cz/item/CS_URS_2024_01/113107342" TargetMode="External" /><Relationship Id="rId3" Type="http://schemas.openxmlformats.org/officeDocument/2006/relationships/hyperlink" Target="https://podminky.urs.cz/item/CS_URS_2024_01/113154363" TargetMode="External" /><Relationship Id="rId4" Type="http://schemas.openxmlformats.org/officeDocument/2006/relationships/hyperlink" Target="https://podminky.urs.cz/item/CS_URS_2024_01/113154364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22252203" TargetMode="External" /><Relationship Id="rId7" Type="http://schemas.openxmlformats.org/officeDocument/2006/relationships/hyperlink" Target="https://podminky.urs.cz/item/CS_URS_2024_01/13225110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51101" TargetMode="External" /><Relationship Id="rId13" Type="http://schemas.openxmlformats.org/officeDocument/2006/relationships/hyperlink" Target="https://podminky.urs.cz/item/CS_URS_2024_01/181111121" TargetMode="External" /><Relationship Id="rId14" Type="http://schemas.openxmlformats.org/officeDocument/2006/relationships/hyperlink" Target="https://podminky.urs.cz/item/CS_URS_2024_01/181252305" TargetMode="External" /><Relationship Id="rId15" Type="http://schemas.openxmlformats.org/officeDocument/2006/relationships/hyperlink" Target="https://podminky.urs.cz/item/CS_URS_2024_01/181311103" TargetMode="External" /><Relationship Id="rId16" Type="http://schemas.openxmlformats.org/officeDocument/2006/relationships/hyperlink" Target="https://podminky.urs.cz/item/CS_URS_2024_01/181411131" TargetMode="External" /><Relationship Id="rId17" Type="http://schemas.openxmlformats.org/officeDocument/2006/relationships/hyperlink" Target="https://podminky.urs.cz/item/CS_URS_2024_01/451573111" TargetMode="External" /><Relationship Id="rId18" Type="http://schemas.openxmlformats.org/officeDocument/2006/relationships/hyperlink" Target="https://podminky.urs.cz/item/CS_URS_2024_01/452112112" TargetMode="External" /><Relationship Id="rId19" Type="http://schemas.openxmlformats.org/officeDocument/2006/relationships/hyperlink" Target="https://podminky.urs.cz/item/CS_URS_2024_01/452311131" TargetMode="External" /><Relationship Id="rId20" Type="http://schemas.openxmlformats.org/officeDocument/2006/relationships/hyperlink" Target="https://podminky.urs.cz/item/CS_URS_2022_01/564771101" TargetMode="External" /><Relationship Id="rId21" Type="http://schemas.openxmlformats.org/officeDocument/2006/relationships/hyperlink" Target="https://podminky.urs.cz/item/CS_URS_2024_01/564851111" TargetMode="External" /><Relationship Id="rId22" Type="http://schemas.openxmlformats.org/officeDocument/2006/relationships/hyperlink" Target="https://podminky.urs.cz/item/CS_URS_2024_01/564861111" TargetMode="External" /><Relationship Id="rId23" Type="http://schemas.openxmlformats.org/officeDocument/2006/relationships/hyperlink" Target="https://podminky.urs.cz/item/CS_URS_2024_01/565156101" TargetMode="External" /><Relationship Id="rId24" Type="http://schemas.openxmlformats.org/officeDocument/2006/relationships/hyperlink" Target="https://podminky.urs.cz/item/CS_URS_2024_01/566901233" TargetMode="External" /><Relationship Id="rId25" Type="http://schemas.openxmlformats.org/officeDocument/2006/relationships/hyperlink" Target="https://podminky.urs.cz/item/CS_URS_2024_01/566901261" TargetMode="External" /><Relationship Id="rId26" Type="http://schemas.openxmlformats.org/officeDocument/2006/relationships/hyperlink" Target="https://podminky.urs.cz/item/CS_URS_2024_01/572141111" TargetMode="External" /><Relationship Id="rId27" Type="http://schemas.openxmlformats.org/officeDocument/2006/relationships/hyperlink" Target="https://podminky.urs.cz/item/CS_URS_2024_01/572531121" TargetMode="External" /><Relationship Id="rId28" Type="http://schemas.openxmlformats.org/officeDocument/2006/relationships/hyperlink" Target="https://podminky.urs.cz/item/CS_URS_2024_01/573211107" TargetMode="External" /><Relationship Id="rId29" Type="http://schemas.openxmlformats.org/officeDocument/2006/relationships/hyperlink" Target="https://podminky.urs.cz/item/CS_URS_2024_01/577134121" TargetMode="External" /><Relationship Id="rId30" Type="http://schemas.openxmlformats.org/officeDocument/2006/relationships/hyperlink" Target="https://podminky.urs.cz/item/CS_URS_2024_01/577144121" TargetMode="External" /><Relationship Id="rId31" Type="http://schemas.openxmlformats.org/officeDocument/2006/relationships/hyperlink" Target="https://podminky.urs.cz/item/CS_URS_2024_01/577176121" TargetMode="External" /><Relationship Id="rId32" Type="http://schemas.openxmlformats.org/officeDocument/2006/relationships/hyperlink" Target="https://podminky.urs.cz/item/CS_URS_2024_01/594511112" TargetMode="External" /><Relationship Id="rId33" Type="http://schemas.openxmlformats.org/officeDocument/2006/relationships/hyperlink" Target="https://podminky.urs.cz/item/CS_URS_2024_01/596211110" TargetMode="External" /><Relationship Id="rId34" Type="http://schemas.openxmlformats.org/officeDocument/2006/relationships/hyperlink" Target="https://podminky.urs.cz/item/CS_URS_2021_01/599632111" TargetMode="External" /><Relationship Id="rId35" Type="http://schemas.openxmlformats.org/officeDocument/2006/relationships/hyperlink" Target="https://podminky.urs.cz/item/CS_URS_2024_01/871313121" TargetMode="External" /><Relationship Id="rId36" Type="http://schemas.openxmlformats.org/officeDocument/2006/relationships/hyperlink" Target="https://podminky.urs.cz/item/CS_URS_2024_01/877315211" TargetMode="External" /><Relationship Id="rId37" Type="http://schemas.openxmlformats.org/officeDocument/2006/relationships/hyperlink" Target="https://podminky.urs.cz/item/CS_URS_2024_01/877315221" TargetMode="External" /><Relationship Id="rId38" Type="http://schemas.openxmlformats.org/officeDocument/2006/relationships/hyperlink" Target="https://podminky.urs.cz/item/CS_URS_2024_01/895941302" TargetMode="External" /><Relationship Id="rId39" Type="http://schemas.openxmlformats.org/officeDocument/2006/relationships/hyperlink" Target="https://podminky.urs.cz/item/CS_URS_2024_01/895941313" TargetMode="External" /><Relationship Id="rId40" Type="http://schemas.openxmlformats.org/officeDocument/2006/relationships/hyperlink" Target="https://podminky.urs.cz/item/CS_URS_2024_01/895941331" TargetMode="External" /><Relationship Id="rId41" Type="http://schemas.openxmlformats.org/officeDocument/2006/relationships/hyperlink" Target="https://podminky.urs.cz/item/CS_URS_2024_01/899132121" TargetMode="External" /><Relationship Id="rId42" Type="http://schemas.openxmlformats.org/officeDocument/2006/relationships/hyperlink" Target="https://podminky.urs.cz/item/CS_URS_2024_01/899201211" TargetMode="External" /><Relationship Id="rId43" Type="http://schemas.openxmlformats.org/officeDocument/2006/relationships/hyperlink" Target="https://podminky.urs.cz/item/CS_URS_2024_01/899204112" TargetMode="External" /><Relationship Id="rId44" Type="http://schemas.openxmlformats.org/officeDocument/2006/relationships/hyperlink" Target="https://podminky.urs.cz/item/CS_URS_2024_01/914111111" TargetMode="External" /><Relationship Id="rId45" Type="http://schemas.openxmlformats.org/officeDocument/2006/relationships/hyperlink" Target="https://podminky.urs.cz/item/CS_URS_2024_01/914511112" TargetMode="External" /><Relationship Id="rId46" Type="http://schemas.openxmlformats.org/officeDocument/2006/relationships/hyperlink" Target="https://podminky.urs.cz/item/CS_URS_2024_01/915111112" TargetMode="External" /><Relationship Id="rId47" Type="http://schemas.openxmlformats.org/officeDocument/2006/relationships/hyperlink" Target="https://podminky.urs.cz/item/CS_URS_2024_01/915111122" TargetMode="External" /><Relationship Id="rId48" Type="http://schemas.openxmlformats.org/officeDocument/2006/relationships/hyperlink" Target="https://podminky.urs.cz/item/CS_URS_2024_01/915121122" TargetMode="External" /><Relationship Id="rId49" Type="http://schemas.openxmlformats.org/officeDocument/2006/relationships/hyperlink" Target="https://podminky.urs.cz/item/CS_URS_2024_01/915131112" TargetMode="External" /><Relationship Id="rId50" Type="http://schemas.openxmlformats.org/officeDocument/2006/relationships/hyperlink" Target="https://podminky.urs.cz/item/CS_URS_2024_01/915211112" TargetMode="External" /><Relationship Id="rId51" Type="http://schemas.openxmlformats.org/officeDocument/2006/relationships/hyperlink" Target="https://podminky.urs.cz/item/CS_URS_2024_01/915211122" TargetMode="External" /><Relationship Id="rId52" Type="http://schemas.openxmlformats.org/officeDocument/2006/relationships/hyperlink" Target="https://podminky.urs.cz/item/CS_URS_2024_01/915221122" TargetMode="External" /><Relationship Id="rId53" Type="http://schemas.openxmlformats.org/officeDocument/2006/relationships/hyperlink" Target="https://podminky.urs.cz/item/CS_URS_2024_01/915231112" TargetMode="External" /><Relationship Id="rId54" Type="http://schemas.openxmlformats.org/officeDocument/2006/relationships/hyperlink" Target="https://podminky.urs.cz/item/CS_URS_2024_01/915611111" TargetMode="External" /><Relationship Id="rId55" Type="http://schemas.openxmlformats.org/officeDocument/2006/relationships/hyperlink" Target="https://podminky.urs.cz/item/CS_URS_2024_01/915621111" TargetMode="External" /><Relationship Id="rId56" Type="http://schemas.openxmlformats.org/officeDocument/2006/relationships/hyperlink" Target="https://podminky.urs.cz/item/CS_URS_2024_01/916111123" TargetMode="External" /><Relationship Id="rId57" Type="http://schemas.openxmlformats.org/officeDocument/2006/relationships/hyperlink" Target="https://podminky.urs.cz/item/CS_URS_2024_01/916131213" TargetMode="External" /><Relationship Id="rId58" Type="http://schemas.openxmlformats.org/officeDocument/2006/relationships/hyperlink" Target="https://podminky.urs.cz/item/CS_URS_2024_01/919413111" TargetMode="External" /><Relationship Id="rId59" Type="http://schemas.openxmlformats.org/officeDocument/2006/relationships/hyperlink" Target="https://podminky.urs.cz/item/CS_URS_2024_01/919726123" TargetMode="External" /><Relationship Id="rId60" Type="http://schemas.openxmlformats.org/officeDocument/2006/relationships/hyperlink" Target="https://podminky.urs.cz/item/CS_URS_2024_01/919731122" TargetMode="External" /><Relationship Id="rId61" Type="http://schemas.openxmlformats.org/officeDocument/2006/relationships/hyperlink" Target="https://podminky.urs.cz/item/CS_URS_2024_01/919732211" TargetMode="External" /><Relationship Id="rId62" Type="http://schemas.openxmlformats.org/officeDocument/2006/relationships/hyperlink" Target="https://podminky.urs.cz/item/CS_URS_2024_01/938902112" TargetMode="External" /><Relationship Id="rId63" Type="http://schemas.openxmlformats.org/officeDocument/2006/relationships/hyperlink" Target="https://podminky.urs.cz/item/CS_URS_2024_01/938908411" TargetMode="External" /><Relationship Id="rId64" Type="http://schemas.openxmlformats.org/officeDocument/2006/relationships/hyperlink" Target="https://podminky.urs.cz/item/CS_URS_2024_01/938909311" TargetMode="External" /><Relationship Id="rId65" Type="http://schemas.openxmlformats.org/officeDocument/2006/relationships/hyperlink" Target="https://podminky.urs.cz/item/CS_URS_2024_01/966006132" TargetMode="External" /><Relationship Id="rId66" Type="http://schemas.openxmlformats.org/officeDocument/2006/relationships/hyperlink" Target="https://podminky.urs.cz/item/CS_URS_2024_01/966006211" TargetMode="External" /><Relationship Id="rId67" Type="http://schemas.openxmlformats.org/officeDocument/2006/relationships/hyperlink" Target="https://podminky.urs.cz/item/CS_URS_2024_01/997221561" TargetMode="External" /><Relationship Id="rId68" Type="http://schemas.openxmlformats.org/officeDocument/2006/relationships/hyperlink" Target="https://podminky.urs.cz/item/CS_URS_2024_01/997221569" TargetMode="External" /><Relationship Id="rId69" Type="http://schemas.openxmlformats.org/officeDocument/2006/relationships/hyperlink" Target="https://podminky.urs.cz/item/CS_URS_2024_01/997221571" TargetMode="External" /><Relationship Id="rId70" Type="http://schemas.openxmlformats.org/officeDocument/2006/relationships/hyperlink" Target="https://podminky.urs.cz/item/CS_URS_2024_01/997221579" TargetMode="External" /><Relationship Id="rId71" Type="http://schemas.openxmlformats.org/officeDocument/2006/relationships/hyperlink" Target="https://podminky.urs.cz/item/CS_URS_2024_01/997221861" TargetMode="External" /><Relationship Id="rId72" Type="http://schemas.openxmlformats.org/officeDocument/2006/relationships/hyperlink" Target="https://podminky.urs.cz/item/CS_URS_2024_01/997221875" TargetMode="External" /><Relationship Id="rId73" Type="http://schemas.openxmlformats.org/officeDocument/2006/relationships/hyperlink" Target="https://podminky.urs.cz/item/CS_URS_2024_01/998225111" TargetMode="External" /><Relationship Id="rId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6191" TargetMode="External" /><Relationship Id="rId3" Type="http://schemas.openxmlformats.org/officeDocument/2006/relationships/hyperlink" Target="https://podminky.urs.cz/item/CS_URS_2024_01/113107342" TargetMode="External" /><Relationship Id="rId4" Type="http://schemas.openxmlformats.org/officeDocument/2006/relationships/hyperlink" Target="https://podminky.urs.cz/item/CS_URS_2024_01/113154364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13204111" TargetMode="External" /><Relationship Id="rId7" Type="http://schemas.openxmlformats.org/officeDocument/2006/relationships/hyperlink" Target="https://podminky.urs.cz/item/CS_URS_2024_01/119003217" TargetMode="External" /><Relationship Id="rId8" Type="http://schemas.openxmlformats.org/officeDocument/2006/relationships/hyperlink" Target="https://podminky.urs.cz/item/CS_URS_2024_01/119003218" TargetMode="External" /><Relationship Id="rId9" Type="http://schemas.openxmlformats.org/officeDocument/2006/relationships/hyperlink" Target="https://podminky.urs.cz/item/CS_URS_2024_01/122252203" TargetMode="External" /><Relationship Id="rId10" Type="http://schemas.openxmlformats.org/officeDocument/2006/relationships/hyperlink" Target="https://podminky.urs.cz/item/CS_URS_2022_01/132251103" TargetMode="External" /><Relationship Id="rId11" Type="http://schemas.openxmlformats.org/officeDocument/2006/relationships/hyperlink" Target="https://podminky.urs.cz/item/CS_URS_2024_01/162351103" TargetMode="External" /><Relationship Id="rId12" Type="http://schemas.openxmlformats.org/officeDocument/2006/relationships/hyperlink" Target="https://podminky.urs.cz/item/CS_URS_2024_01/162751117" TargetMode="External" /><Relationship Id="rId13" Type="http://schemas.openxmlformats.org/officeDocument/2006/relationships/hyperlink" Target="https://podminky.urs.cz/item/CS_URS_2024_01/162751119" TargetMode="External" /><Relationship Id="rId14" Type="http://schemas.openxmlformats.org/officeDocument/2006/relationships/hyperlink" Target="https://podminky.urs.cz/item/CS_URS_2024_01/167151101" TargetMode="External" /><Relationship Id="rId15" Type="http://schemas.openxmlformats.org/officeDocument/2006/relationships/hyperlink" Target="https://podminky.urs.cz/item/CS_URS_2024_01/1711521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1_01/174151101" TargetMode="External" /><Relationship Id="rId18" Type="http://schemas.openxmlformats.org/officeDocument/2006/relationships/hyperlink" Target="https://podminky.urs.cz/item/CS_URS_2021_01/175151101" TargetMode="External" /><Relationship Id="rId19" Type="http://schemas.openxmlformats.org/officeDocument/2006/relationships/hyperlink" Target="https://podminky.urs.cz/item/CS_URS_2024_01/181111121" TargetMode="External" /><Relationship Id="rId20" Type="http://schemas.openxmlformats.org/officeDocument/2006/relationships/hyperlink" Target="https://podminky.urs.cz/item/CS_URS_2024_01/181252305" TargetMode="External" /><Relationship Id="rId21" Type="http://schemas.openxmlformats.org/officeDocument/2006/relationships/hyperlink" Target="https://podminky.urs.cz/item/CS_URS_2024_01/181351003" TargetMode="External" /><Relationship Id="rId22" Type="http://schemas.openxmlformats.org/officeDocument/2006/relationships/hyperlink" Target="https://podminky.urs.cz/item/CS_URS_2024_01/181411131" TargetMode="External" /><Relationship Id="rId23" Type="http://schemas.openxmlformats.org/officeDocument/2006/relationships/hyperlink" Target="https://podminky.urs.cz/item/CS_URS_2024_01/339921131" TargetMode="External" /><Relationship Id="rId24" Type="http://schemas.openxmlformats.org/officeDocument/2006/relationships/hyperlink" Target="https://podminky.urs.cz/item/CS_URS_2021_01/451573111" TargetMode="External" /><Relationship Id="rId25" Type="http://schemas.openxmlformats.org/officeDocument/2006/relationships/hyperlink" Target="https://podminky.urs.cz/item/CS_URS_2021_01/564831111" TargetMode="External" /><Relationship Id="rId26" Type="http://schemas.openxmlformats.org/officeDocument/2006/relationships/hyperlink" Target="https://podminky.urs.cz/item/CS_URS_2024_01/564851111" TargetMode="External" /><Relationship Id="rId27" Type="http://schemas.openxmlformats.org/officeDocument/2006/relationships/hyperlink" Target="https://podminky.urs.cz/item/CS_URS_2024_01/564861111" TargetMode="External" /><Relationship Id="rId28" Type="http://schemas.openxmlformats.org/officeDocument/2006/relationships/hyperlink" Target="https://podminky.urs.cz/item/CS_URS_2024_01/566901233" TargetMode="External" /><Relationship Id="rId29" Type="http://schemas.openxmlformats.org/officeDocument/2006/relationships/hyperlink" Target="https://podminky.urs.cz/item/CS_URS_2021_01/566901261" TargetMode="External" /><Relationship Id="rId30" Type="http://schemas.openxmlformats.org/officeDocument/2006/relationships/hyperlink" Target="https://podminky.urs.cz/item/CS_URS_2024_01/596211110" TargetMode="External" /><Relationship Id="rId31" Type="http://schemas.openxmlformats.org/officeDocument/2006/relationships/hyperlink" Target="https://podminky.urs.cz/item/CS_URS_2024_01/596212212" TargetMode="External" /><Relationship Id="rId32" Type="http://schemas.openxmlformats.org/officeDocument/2006/relationships/hyperlink" Target="https://podminky.urs.cz/item/CS_URS_2024_01/871313121" TargetMode="External" /><Relationship Id="rId33" Type="http://schemas.openxmlformats.org/officeDocument/2006/relationships/hyperlink" Target="https://podminky.urs.cz/item/CS_URS_2021_01/877315211" TargetMode="External" /><Relationship Id="rId34" Type="http://schemas.openxmlformats.org/officeDocument/2006/relationships/hyperlink" Target="https://podminky.urs.cz/item/CS_URS_2024_01/916131213" TargetMode="External" /><Relationship Id="rId35" Type="http://schemas.openxmlformats.org/officeDocument/2006/relationships/hyperlink" Target="https://podminky.urs.cz/item/CS_URS_2024_01/919735112" TargetMode="External" /><Relationship Id="rId36" Type="http://schemas.openxmlformats.org/officeDocument/2006/relationships/hyperlink" Target="https://podminky.urs.cz/item/CS_URS_2024_01/935113111" TargetMode="External" /><Relationship Id="rId37" Type="http://schemas.openxmlformats.org/officeDocument/2006/relationships/hyperlink" Target="https://podminky.urs.cz/item/CS_URS_2024_01/997221561" TargetMode="External" /><Relationship Id="rId38" Type="http://schemas.openxmlformats.org/officeDocument/2006/relationships/hyperlink" Target="https://podminky.urs.cz/item/CS_URS_2024_01/997221569" TargetMode="External" /><Relationship Id="rId39" Type="http://schemas.openxmlformats.org/officeDocument/2006/relationships/hyperlink" Target="https://podminky.urs.cz/item/CS_URS_2024_01/997221571" TargetMode="External" /><Relationship Id="rId40" Type="http://schemas.openxmlformats.org/officeDocument/2006/relationships/hyperlink" Target="https://podminky.urs.cz/item/CS_URS_2024_01/997221579" TargetMode="External" /><Relationship Id="rId41" Type="http://schemas.openxmlformats.org/officeDocument/2006/relationships/hyperlink" Target="https://podminky.urs.cz/item/CS_URS_2024_01/997221861" TargetMode="External" /><Relationship Id="rId42" Type="http://schemas.openxmlformats.org/officeDocument/2006/relationships/hyperlink" Target="https://podminky.urs.cz/item/CS_URS_2024_01/997221875" TargetMode="External" /><Relationship Id="rId43" Type="http://schemas.openxmlformats.org/officeDocument/2006/relationships/hyperlink" Target="https://podminky.urs.cz/item/CS_URS_2024_01/998223011" TargetMode="External" /><Relationship Id="rId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9001421" TargetMode="External" /><Relationship Id="rId2" Type="http://schemas.openxmlformats.org/officeDocument/2006/relationships/hyperlink" Target="https://podminky.urs.cz/item/CS_URS_2024_01/119002121" TargetMode="External" /><Relationship Id="rId3" Type="http://schemas.openxmlformats.org/officeDocument/2006/relationships/hyperlink" Target="https://podminky.urs.cz/item/CS_URS_2024_01/119002122" TargetMode="External" /><Relationship Id="rId4" Type="http://schemas.openxmlformats.org/officeDocument/2006/relationships/hyperlink" Target="https://podminky.urs.cz/item/CS_URS_2024_01/132251103" TargetMode="External" /><Relationship Id="rId5" Type="http://schemas.openxmlformats.org/officeDocument/2006/relationships/hyperlink" Target="https://podminky.urs.cz/item/CS_URS_2024_01/132254203" TargetMode="External" /><Relationship Id="rId6" Type="http://schemas.openxmlformats.org/officeDocument/2006/relationships/hyperlink" Target="https://podminky.urs.cz/item/CS_URS_2024_01/132354202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75151101" TargetMode="External" /><Relationship Id="rId12" Type="http://schemas.openxmlformats.org/officeDocument/2006/relationships/hyperlink" Target="https://podminky.urs.cz/item/CS_URS_2024_01/359901211" TargetMode="External" /><Relationship Id="rId13" Type="http://schemas.openxmlformats.org/officeDocument/2006/relationships/hyperlink" Target="https://podminky.urs.cz/item/CS_URS_2024_01/451573111" TargetMode="External" /><Relationship Id="rId14" Type="http://schemas.openxmlformats.org/officeDocument/2006/relationships/hyperlink" Target="https://podminky.urs.cz/item/CS_URS_2024_01/452112111" TargetMode="External" /><Relationship Id="rId15" Type="http://schemas.openxmlformats.org/officeDocument/2006/relationships/hyperlink" Target="https://podminky.urs.cz/item/CS_URS_2024_01/452311131" TargetMode="External" /><Relationship Id="rId16" Type="http://schemas.openxmlformats.org/officeDocument/2006/relationships/hyperlink" Target="https://podminky.urs.cz/item/CS_URS_2024_01/566901261" TargetMode="External" /><Relationship Id="rId17" Type="http://schemas.openxmlformats.org/officeDocument/2006/relationships/hyperlink" Target="https://podminky.urs.cz/item/CS_URS_2024_01/871363123" TargetMode="External" /><Relationship Id="rId18" Type="http://schemas.openxmlformats.org/officeDocument/2006/relationships/hyperlink" Target="https://podminky.urs.cz/item/CS_URS_2024_01/877360320" TargetMode="External" /><Relationship Id="rId19" Type="http://schemas.openxmlformats.org/officeDocument/2006/relationships/hyperlink" Target="https://podminky.urs.cz/item/CS_URS_2024_01/892372111" TargetMode="External" /><Relationship Id="rId20" Type="http://schemas.openxmlformats.org/officeDocument/2006/relationships/hyperlink" Target="https://podminky.urs.cz/item/CS_URS_2024_01/892381111" TargetMode="External" /><Relationship Id="rId21" Type="http://schemas.openxmlformats.org/officeDocument/2006/relationships/hyperlink" Target="https://podminky.urs.cz/item/CS_URS_2024_01/894411311" TargetMode="External" /><Relationship Id="rId22" Type="http://schemas.openxmlformats.org/officeDocument/2006/relationships/hyperlink" Target="https://podminky.urs.cz/item/CS_URS_2024_01/894412411" TargetMode="External" /><Relationship Id="rId23" Type="http://schemas.openxmlformats.org/officeDocument/2006/relationships/hyperlink" Target="https://podminky.urs.cz/item/CS_URS_2024_01/894414111" TargetMode="External" /><Relationship Id="rId24" Type="http://schemas.openxmlformats.org/officeDocument/2006/relationships/hyperlink" Target="https://podminky.urs.cz/item/CS_URS_2024_01/894812321" TargetMode="External" /><Relationship Id="rId25" Type="http://schemas.openxmlformats.org/officeDocument/2006/relationships/hyperlink" Target="https://podminky.urs.cz/item/CS_URS_2024_01/894812323" TargetMode="External" /><Relationship Id="rId26" Type="http://schemas.openxmlformats.org/officeDocument/2006/relationships/hyperlink" Target="https://podminky.urs.cz/item/CS_URS_2024_01/894812324" TargetMode="External" /><Relationship Id="rId27" Type="http://schemas.openxmlformats.org/officeDocument/2006/relationships/hyperlink" Target="https://podminky.urs.cz/item/CS_URS_2024_01/894812331" TargetMode="External" /><Relationship Id="rId28" Type="http://schemas.openxmlformats.org/officeDocument/2006/relationships/hyperlink" Target="https://podminky.urs.cz/item/CS_URS_2024_01/894812339" TargetMode="External" /><Relationship Id="rId29" Type="http://schemas.openxmlformats.org/officeDocument/2006/relationships/hyperlink" Target="https://podminky.urs.cz/item/CS_URS_2024_01/894812357" TargetMode="External" /><Relationship Id="rId30" Type="http://schemas.openxmlformats.org/officeDocument/2006/relationships/hyperlink" Target="https://podminky.urs.cz/item/CS_URS_2024_01/899104112" TargetMode="External" /><Relationship Id="rId31" Type="http://schemas.openxmlformats.org/officeDocument/2006/relationships/hyperlink" Target="https://podminky.urs.cz/item/CS_URS_2024_01/9982761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2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13254000" TargetMode="External" /><Relationship Id="rId4" Type="http://schemas.openxmlformats.org/officeDocument/2006/relationships/hyperlink" Target="https://podminky.urs.cz/item/CS_URS_2024_01/013274000" TargetMode="External" /><Relationship Id="rId5" Type="http://schemas.openxmlformats.org/officeDocument/2006/relationships/hyperlink" Target="https://podminky.urs.cz/item/CS_URS_2024_01/013284000" TargetMode="External" /><Relationship Id="rId6" Type="http://schemas.openxmlformats.org/officeDocument/2006/relationships/hyperlink" Target="https://podminky.urs.cz/item/CS_URS_2024_01/030001000" TargetMode="External" /><Relationship Id="rId7" Type="http://schemas.openxmlformats.org/officeDocument/2006/relationships/hyperlink" Target="https://podminky.urs.cz/item/CS_URS_2024_01/034503000" TargetMode="External" /><Relationship Id="rId8" Type="http://schemas.openxmlformats.org/officeDocument/2006/relationships/hyperlink" Target="https://podminky.urs.cz/item/CS_URS_2021_01/043154000" TargetMode="External" /><Relationship Id="rId9" Type="http://schemas.openxmlformats.org/officeDocument/2006/relationships/hyperlink" Target="https://podminky.urs.cz/item/CS_URS_2024_01/042503000" TargetMode="External" /><Relationship Id="rId10" Type="http://schemas.openxmlformats.org/officeDocument/2006/relationships/hyperlink" Target="https://podminky.urs.cz/item/CS_URS_2024_01/072002000" TargetMode="External" /><Relationship Id="rId11" Type="http://schemas.openxmlformats.org/officeDocument/2006/relationships/hyperlink" Target="https://podminky.urs.cz/item/CS_URS_2024_01/072103001" TargetMode="External" /><Relationship Id="rId12" Type="http://schemas.openxmlformats.org/officeDocument/2006/relationships/hyperlink" Target="https://podminky.urs.cz/item/CS_URS_2024_01/091704000" TargetMode="External" /><Relationship Id="rId13" Type="http://schemas.openxmlformats.org/officeDocument/2006/relationships/hyperlink" Target="https://podminky.urs.cz/item/CS_URS_2024_01/094002000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32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HH-II/203_III/20312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II/203 a III/20312 - křižovatka a chodníky Heřmanova Huť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SÚSPK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Zítek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'101 - KOMUNIKACE – SILN.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'101 - KOMUNIKACE – SILN. ...'!P87</f>
        <v>0</v>
      </c>
      <c r="AV55" s="123">
        <f>'101 - KOMUNIKACE – SILN. ...'!J33</f>
        <v>0</v>
      </c>
      <c r="AW55" s="123">
        <f>'101 - KOMUNIKACE – SILN. ...'!J34</f>
        <v>0</v>
      </c>
      <c r="AX55" s="123">
        <f>'101 - KOMUNIKACE – SILN. ...'!J35</f>
        <v>0</v>
      </c>
      <c r="AY55" s="123">
        <f>'101 - KOMUNIKACE – SILN. ...'!J36</f>
        <v>0</v>
      </c>
      <c r="AZ55" s="123">
        <f>'101 - KOMUNIKACE – SILN. ...'!F33</f>
        <v>0</v>
      </c>
      <c r="BA55" s="123">
        <f>'101 - KOMUNIKACE – SILN. ...'!F34</f>
        <v>0</v>
      </c>
      <c r="BB55" s="123">
        <f>'101 - KOMUNIKACE – SILN. ...'!F35</f>
        <v>0</v>
      </c>
      <c r="BC55" s="123">
        <f>'101 - KOMUNIKACE – SILN. ...'!F36</f>
        <v>0</v>
      </c>
      <c r="BD55" s="125">
        <f>'101 - KOMUNIKACE – SILN. 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7" customFormat="1" ht="16.5" customHeight="1">
      <c r="A56" s="114" t="s">
        <v>75</v>
      </c>
      <c r="B56" s="115"/>
      <c r="C56" s="116"/>
      <c r="D56" s="117" t="s">
        <v>82</v>
      </c>
      <c r="E56" s="117"/>
      <c r="F56" s="117"/>
      <c r="G56" s="117"/>
      <c r="H56" s="117"/>
      <c r="I56" s="118"/>
      <c r="J56" s="117" t="s">
        <v>83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'102 - KOMUNIKACE – CHODNÍKY'!J30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78</v>
      </c>
      <c r="AR56" s="121"/>
      <c r="AS56" s="122">
        <v>0</v>
      </c>
      <c r="AT56" s="123">
        <f>ROUND(SUM(AV56:AW56),2)</f>
        <v>0</v>
      </c>
      <c r="AU56" s="124">
        <f>'102 - KOMUNIKACE – CHODNÍKY'!P88</f>
        <v>0</v>
      </c>
      <c r="AV56" s="123">
        <f>'102 - KOMUNIKACE – CHODNÍKY'!J33</f>
        <v>0</v>
      </c>
      <c r="AW56" s="123">
        <f>'102 - KOMUNIKACE – CHODNÍKY'!J34</f>
        <v>0</v>
      </c>
      <c r="AX56" s="123">
        <f>'102 - KOMUNIKACE – CHODNÍKY'!J35</f>
        <v>0</v>
      </c>
      <c r="AY56" s="123">
        <f>'102 - KOMUNIKACE – CHODNÍKY'!J36</f>
        <v>0</v>
      </c>
      <c r="AZ56" s="123">
        <f>'102 - KOMUNIKACE – CHODNÍKY'!F33</f>
        <v>0</v>
      </c>
      <c r="BA56" s="123">
        <f>'102 - KOMUNIKACE – CHODNÍKY'!F34</f>
        <v>0</v>
      </c>
      <c r="BB56" s="123">
        <f>'102 - KOMUNIKACE – CHODNÍKY'!F35</f>
        <v>0</v>
      </c>
      <c r="BC56" s="123">
        <f>'102 - KOMUNIKACE – CHODNÍKY'!F36</f>
        <v>0</v>
      </c>
      <c r="BD56" s="125">
        <f>'102 - KOMUNIKACE – CHODNÍKY'!F37</f>
        <v>0</v>
      </c>
      <c r="BE56" s="7"/>
      <c r="BT56" s="126" t="s">
        <v>79</v>
      </c>
      <c r="BV56" s="126" t="s">
        <v>73</v>
      </c>
      <c r="BW56" s="126" t="s">
        <v>84</v>
      </c>
      <c r="BX56" s="126" t="s">
        <v>5</v>
      </c>
      <c r="CL56" s="126" t="s">
        <v>19</v>
      </c>
      <c r="CM56" s="126" t="s">
        <v>81</v>
      </c>
    </row>
    <row r="57" s="7" customFormat="1" ht="16.5" customHeight="1">
      <c r="A57" s="114" t="s">
        <v>75</v>
      </c>
      <c r="B57" s="115"/>
      <c r="C57" s="116"/>
      <c r="D57" s="117" t="s">
        <v>85</v>
      </c>
      <c r="E57" s="117"/>
      <c r="F57" s="117"/>
      <c r="G57" s="117"/>
      <c r="H57" s="117"/>
      <c r="I57" s="118"/>
      <c r="J57" s="117" t="s">
        <v>86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'102.1 - OPRAVA DEŠŤOVÉ KA...'!J30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78</v>
      </c>
      <c r="AR57" s="121"/>
      <c r="AS57" s="122">
        <v>0</v>
      </c>
      <c r="AT57" s="123">
        <f>ROUND(SUM(AV57:AW57),2)</f>
        <v>0</v>
      </c>
      <c r="AU57" s="124">
        <f>'102.1 - OPRAVA DEŠŤOVÉ KA...'!P86</f>
        <v>0</v>
      </c>
      <c r="AV57" s="123">
        <f>'102.1 - OPRAVA DEŠŤOVÉ KA...'!J33</f>
        <v>0</v>
      </c>
      <c r="AW57" s="123">
        <f>'102.1 - OPRAVA DEŠŤOVÉ KA...'!J34</f>
        <v>0</v>
      </c>
      <c r="AX57" s="123">
        <f>'102.1 - OPRAVA DEŠŤOVÉ KA...'!J35</f>
        <v>0</v>
      </c>
      <c r="AY57" s="123">
        <f>'102.1 - OPRAVA DEŠŤOVÉ KA...'!J36</f>
        <v>0</v>
      </c>
      <c r="AZ57" s="123">
        <f>'102.1 - OPRAVA DEŠŤOVÉ KA...'!F33</f>
        <v>0</v>
      </c>
      <c r="BA57" s="123">
        <f>'102.1 - OPRAVA DEŠŤOVÉ KA...'!F34</f>
        <v>0</v>
      </c>
      <c r="BB57" s="123">
        <f>'102.1 - OPRAVA DEŠŤOVÉ KA...'!F35</f>
        <v>0</v>
      </c>
      <c r="BC57" s="123">
        <f>'102.1 - OPRAVA DEŠŤOVÉ KA...'!F36</f>
        <v>0</v>
      </c>
      <c r="BD57" s="125">
        <f>'102.1 - OPRAVA DEŠŤOVÉ KA...'!F37</f>
        <v>0</v>
      </c>
      <c r="BE57" s="7"/>
      <c r="BT57" s="126" t="s">
        <v>79</v>
      </c>
      <c r="BV57" s="126" t="s">
        <v>73</v>
      </c>
      <c r="BW57" s="126" t="s">
        <v>87</v>
      </c>
      <c r="BX57" s="126" t="s">
        <v>5</v>
      </c>
      <c r="CL57" s="126" t="s">
        <v>19</v>
      </c>
      <c r="CM57" s="126" t="s">
        <v>81</v>
      </c>
    </row>
    <row r="58" s="7" customFormat="1" ht="16.5" customHeight="1">
      <c r="A58" s="114" t="s">
        <v>75</v>
      </c>
      <c r="B58" s="115"/>
      <c r="C58" s="116"/>
      <c r="D58" s="117" t="s">
        <v>88</v>
      </c>
      <c r="E58" s="117"/>
      <c r="F58" s="117"/>
      <c r="G58" s="117"/>
      <c r="H58" s="117"/>
      <c r="I58" s="118"/>
      <c r="J58" s="117" t="s">
        <v>89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'402 -  VEŘEJNÉ OSVĚTLENÍ'!J30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78</v>
      </c>
      <c r="AR58" s="121"/>
      <c r="AS58" s="122">
        <v>0</v>
      </c>
      <c r="AT58" s="123">
        <f>ROUND(SUM(AV58:AW58),2)</f>
        <v>0</v>
      </c>
      <c r="AU58" s="124">
        <f>'402 -  VEŘEJNÉ OSVĚTLENÍ'!P84</f>
        <v>0</v>
      </c>
      <c r="AV58" s="123">
        <f>'402 -  VEŘEJNÉ OSVĚTLENÍ'!J33</f>
        <v>0</v>
      </c>
      <c r="AW58" s="123">
        <f>'402 -  VEŘEJNÉ OSVĚTLENÍ'!J34</f>
        <v>0</v>
      </c>
      <c r="AX58" s="123">
        <f>'402 -  VEŘEJNÉ OSVĚTLENÍ'!J35</f>
        <v>0</v>
      </c>
      <c r="AY58" s="123">
        <f>'402 -  VEŘEJNÉ OSVĚTLENÍ'!J36</f>
        <v>0</v>
      </c>
      <c r="AZ58" s="123">
        <f>'402 -  VEŘEJNÉ OSVĚTLENÍ'!F33</f>
        <v>0</v>
      </c>
      <c r="BA58" s="123">
        <f>'402 -  VEŘEJNÉ OSVĚTLENÍ'!F34</f>
        <v>0</v>
      </c>
      <c r="BB58" s="123">
        <f>'402 -  VEŘEJNÉ OSVĚTLENÍ'!F35</f>
        <v>0</v>
      </c>
      <c r="BC58" s="123">
        <f>'402 -  VEŘEJNÉ OSVĚTLENÍ'!F36</f>
        <v>0</v>
      </c>
      <c r="BD58" s="125">
        <f>'402 -  VEŘEJNÉ OSVĚTLENÍ'!F37</f>
        <v>0</v>
      </c>
      <c r="BE58" s="7"/>
      <c r="BT58" s="126" t="s">
        <v>79</v>
      </c>
      <c r="BV58" s="126" t="s">
        <v>73</v>
      </c>
      <c r="BW58" s="126" t="s">
        <v>90</v>
      </c>
      <c r="BX58" s="126" t="s">
        <v>5</v>
      </c>
      <c r="CL58" s="126" t="s">
        <v>19</v>
      </c>
      <c r="CM58" s="126" t="s">
        <v>81</v>
      </c>
    </row>
    <row r="59" s="7" customFormat="1" ht="16.5" customHeight="1">
      <c r="A59" s="114" t="s">
        <v>75</v>
      </c>
      <c r="B59" s="115"/>
      <c r="C59" s="116"/>
      <c r="D59" s="117" t="s">
        <v>91</v>
      </c>
      <c r="E59" s="117"/>
      <c r="F59" s="117"/>
      <c r="G59" s="117"/>
      <c r="H59" s="117"/>
      <c r="I59" s="118"/>
      <c r="J59" s="117" t="s">
        <v>92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'9 - Vedlejší a ostatní ná...'!J30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78</v>
      </c>
      <c r="AR59" s="121"/>
      <c r="AS59" s="127">
        <v>0</v>
      </c>
      <c r="AT59" s="128">
        <f>ROUND(SUM(AV59:AW59),2)</f>
        <v>0</v>
      </c>
      <c r="AU59" s="129">
        <f>'9 - Vedlejší a ostatní ná...'!P85</f>
        <v>0</v>
      </c>
      <c r="AV59" s="128">
        <f>'9 - Vedlejší a ostatní ná...'!J33</f>
        <v>0</v>
      </c>
      <c r="AW59" s="128">
        <f>'9 - Vedlejší a ostatní ná...'!J34</f>
        <v>0</v>
      </c>
      <c r="AX59" s="128">
        <f>'9 - Vedlejší a ostatní ná...'!J35</f>
        <v>0</v>
      </c>
      <c r="AY59" s="128">
        <f>'9 - Vedlejší a ostatní ná...'!J36</f>
        <v>0</v>
      </c>
      <c r="AZ59" s="128">
        <f>'9 - Vedlejší a ostatní ná...'!F33</f>
        <v>0</v>
      </c>
      <c r="BA59" s="128">
        <f>'9 - Vedlejší a ostatní ná...'!F34</f>
        <v>0</v>
      </c>
      <c r="BB59" s="128">
        <f>'9 - Vedlejší a ostatní ná...'!F35</f>
        <v>0</v>
      </c>
      <c r="BC59" s="128">
        <f>'9 - Vedlejší a ostatní ná...'!F36</f>
        <v>0</v>
      </c>
      <c r="BD59" s="130">
        <f>'9 - Vedlejší a ostatní ná...'!F37</f>
        <v>0</v>
      </c>
      <c r="BE59" s="7"/>
      <c r="BT59" s="126" t="s">
        <v>79</v>
      </c>
      <c r="BV59" s="126" t="s">
        <v>73</v>
      </c>
      <c r="BW59" s="126" t="s">
        <v>93</v>
      </c>
      <c r="BX59" s="126" t="s">
        <v>5</v>
      </c>
      <c r="CL59" s="126" t="s">
        <v>19</v>
      </c>
      <c r="CM59" s="126" t="s">
        <v>81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gwmCO3VdaiOtlaBazOWTJu1GQ85K+d0MASR1XpQZhlBdVMuwotOkYako4rFhaQIs0j2Va4H3axnu/KYvcG3o7g==" hashValue="yUDSgJmLN9RRhc0rZzNk0ddWDpjVxi0HAccFxbQ0mGMz6gwL+iRotgT2NkV6gYIHwYA4aq868eNCGLYcqpbS5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01 - KOMUNIKACE – SILN. ...'!C2" display="/"/>
    <hyperlink ref="A56" location="'102 - KOMUNIKACE – CHODNÍKY'!C2" display="/"/>
    <hyperlink ref="A57" location="'102.1 - OPRAVA DEŠŤOVÉ KA...'!C2" display="/"/>
    <hyperlink ref="A58" location="'402 -  VEŘEJNÉ OSVĚTLENÍ'!C2" display="/"/>
    <hyperlink ref="A59" location="'9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94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II/203 a III/20312 - křižovatka a chodníky Heřmanova Huť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29. 2. 2024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34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ROUND((SUM(BE87:BE512)),  2)</f>
        <v>0</v>
      </c>
      <c r="G33" s="41"/>
      <c r="H33" s="41"/>
      <c r="I33" s="151">
        <v>0.20999999999999999</v>
      </c>
      <c r="J33" s="150">
        <f>ROUND(((SUM(BE87:BE512))*I33),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ROUND((SUM(BF87:BF512)),  2)</f>
        <v>0</v>
      </c>
      <c r="G34" s="41"/>
      <c r="H34" s="41"/>
      <c r="I34" s="151">
        <v>0.14999999999999999</v>
      </c>
      <c r="J34" s="150">
        <f>ROUND(((SUM(BF87:BF512))*I34),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ROUND((SUM(BG87:BG512)),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ROUND((SUM(BH87:BH512)),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ROUND((SUM(BI87:BI512)),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II/203 a III/20312 - křižovatka a chodníky Heřmanova Huť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101 - KOMUNIKACE – SILN. II/203, SILN. III/20312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29. 2. 2024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SÚSPK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Zítek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100</v>
      </c>
    </row>
    <row r="60" s="9" customFormat="1" ht="24.96" customHeight="1">
      <c r="A60" s="9"/>
      <c r="B60" s="168"/>
      <c r="C60" s="169"/>
      <c r="D60" s="170" t="s">
        <v>101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102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103</v>
      </c>
      <c r="E62" s="177"/>
      <c r="F62" s="177"/>
      <c r="G62" s="177"/>
      <c r="H62" s="177"/>
      <c r="I62" s="177"/>
      <c r="J62" s="178">
        <f>J200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104</v>
      </c>
      <c r="E63" s="177"/>
      <c r="F63" s="177"/>
      <c r="G63" s="177"/>
      <c r="H63" s="177"/>
      <c r="I63" s="177"/>
      <c r="J63" s="178">
        <f>J219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105</v>
      </c>
      <c r="E64" s="177"/>
      <c r="F64" s="177"/>
      <c r="G64" s="177"/>
      <c r="H64" s="177"/>
      <c r="I64" s="177"/>
      <c r="J64" s="178">
        <f>J304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106</v>
      </c>
      <c r="E65" s="177"/>
      <c r="F65" s="177"/>
      <c r="G65" s="177"/>
      <c r="H65" s="177"/>
      <c r="I65" s="177"/>
      <c r="J65" s="178">
        <f>J360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107</v>
      </c>
      <c r="E66" s="177"/>
      <c r="F66" s="177"/>
      <c r="G66" s="177"/>
      <c r="H66" s="177"/>
      <c r="I66" s="177"/>
      <c r="J66" s="178">
        <f>J487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108</v>
      </c>
      <c r="E67" s="177"/>
      <c r="F67" s="177"/>
      <c r="G67" s="177"/>
      <c r="H67" s="177"/>
      <c r="I67" s="177"/>
      <c r="J67" s="178">
        <f>J509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109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II/203 a III/20312 - křižovatka a chodníky Heřmanova Huť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95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101 - KOMUNIKACE – SILN. II/203, SILN. III/20312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 xml:space="preserve"> </v>
      </c>
      <c r="G81" s="43"/>
      <c r="H81" s="43"/>
      <c r="I81" s="35" t="s">
        <v>23</v>
      </c>
      <c r="J81" s="75" t="str">
        <f>IF(J12="","",J12)</f>
        <v>29. 2. 2024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SÚSPK</v>
      </c>
      <c r="G83" s="43"/>
      <c r="H83" s="43"/>
      <c r="I83" s="35" t="s">
        <v>31</v>
      </c>
      <c r="J83" s="39" t="str">
        <f>E21</f>
        <v xml:space="preserve"> 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IF(E18="","",E18)</f>
        <v>Vyplň údaj</v>
      </c>
      <c r="G84" s="43"/>
      <c r="H84" s="43"/>
      <c r="I84" s="35" t="s">
        <v>33</v>
      </c>
      <c r="J84" s="39" t="str">
        <f>E24</f>
        <v>Zítek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110</v>
      </c>
      <c r="D86" s="183" t="s">
        <v>56</v>
      </c>
      <c r="E86" s="183" t="s">
        <v>52</v>
      </c>
      <c r="F86" s="183" t="s">
        <v>53</v>
      </c>
      <c r="G86" s="183" t="s">
        <v>111</v>
      </c>
      <c r="H86" s="183" t="s">
        <v>112</v>
      </c>
      <c r="I86" s="183" t="s">
        <v>113</v>
      </c>
      <c r="J86" s="184" t="s">
        <v>99</v>
      </c>
      <c r="K86" s="185" t="s">
        <v>114</v>
      </c>
      <c r="L86" s="186"/>
      <c r="M86" s="95" t="s">
        <v>19</v>
      </c>
      <c r="N86" s="96" t="s">
        <v>41</v>
      </c>
      <c r="O86" s="96" t="s">
        <v>115</v>
      </c>
      <c r="P86" s="96" t="s">
        <v>116</v>
      </c>
      <c r="Q86" s="96" t="s">
        <v>117</v>
      </c>
      <c r="R86" s="96" t="s">
        <v>118</v>
      </c>
      <c r="S86" s="96" t="s">
        <v>119</v>
      </c>
      <c r="T86" s="97" t="s">
        <v>120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121</v>
      </c>
      <c r="D87" s="43"/>
      <c r="E87" s="43"/>
      <c r="F87" s="43"/>
      <c r="G87" s="43"/>
      <c r="H87" s="43"/>
      <c r="I87" s="43"/>
      <c r="J87" s="187">
        <f>BK87</f>
        <v>0</v>
      </c>
      <c r="K87" s="43"/>
      <c r="L87" s="47"/>
      <c r="M87" s="98"/>
      <c r="N87" s="188"/>
      <c r="O87" s="99"/>
      <c r="P87" s="189">
        <f>P88</f>
        <v>0</v>
      </c>
      <c r="Q87" s="99"/>
      <c r="R87" s="189">
        <f>R88</f>
        <v>493.37062701950003</v>
      </c>
      <c r="S87" s="99"/>
      <c r="T87" s="190">
        <f>T88</f>
        <v>873.21100000000001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70</v>
      </c>
      <c r="AU87" s="20" t="s">
        <v>100</v>
      </c>
      <c r="BK87" s="191">
        <f>BK88</f>
        <v>0</v>
      </c>
    </row>
    <row r="88" s="12" customFormat="1" ht="25.92" customHeight="1">
      <c r="A88" s="12"/>
      <c r="B88" s="192"/>
      <c r="C88" s="193"/>
      <c r="D88" s="194" t="s">
        <v>70</v>
      </c>
      <c r="E88" s="195" t="s">
        <v>122</v>
      </c>
      <c r="F88" s="195" t="s">
        <v>123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P89+P200+P219+P304+P360+P487+P509</f>
        <v>0</v>
      </c>
      <c r="Q88" s="200"/>
      <c r="R88" s="201">
        <f>R89+R200+R219+R304+R360+R487+R509</f>
        <v>493.37062701950003</v>
      </c>
      <c r="S88" s="200"/>
      <c r="T88" s="202">
        <f>T89+T200+T219+T304+T360+T487+T509</f>
        <v>873.21100000000001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79</v>
      </c>
      <c r="AT88" s="204" t="s">
        <v>70</v>
      </c>
      <c r="AU88" s="204" t="s">
        <v>71</v>
      </c>
      <c r="AY88" s="203" t="s">
        <v>124</v>
      </c>
      <c r="BK88" s="205">
        <f>BK89+BK200+BK219+BK304+BK360+BK487+BK509</f>
        <v>0</v>
      </c>
    </row>
    <row r="89" s="12" customFormat="1" ht="22.8" customHeight="1">
      <c r="A89" s="12"/>
      <c r="B89" s="192"/>
      <c r="C89" s="193"/>
      <c r="D89" s="194" t="s">
        <v>70</v>
      </c>
      <c r="E89" s="206" t="s">
        <v>79</v>
      </c>
      <c r="F89" s="206" t="s">
        <v>125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SUM(P90:P199)</f>
        <v>0</v>
      </c>
      <c r="Q89" s="200"/>
      <c r="R89" s="201">
        <f>SUM(R90:R199)</f>
        <v>119.56182656999999</v>
      </c>
      <c r="S89" s="200"/>
      <c r="T89" s="202">
        <f>SUM(T90:T199)</f>
        <v>735.69500000000005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79</v>
      </c>
      <c r="AT89" s="204" t="s">
        <v>70</v>
      </c>
      <c r="AU89" s="204" t="s">
        <v>79</v>
      </c>
      <c r="AY89" s="203" t="s">
        <v>124</v>
      </c>
      <c r="BK89" s="205">
        <f>SUM(BK90:BK199)</f>
        <v>0</v>
      </c>
    </row>
    <row r="90" s="2" customFormat="1" ht="16.5" customHeight="1">
      <c r="A90" s="41"/>
      <c r="B90" s="42"/>
      <c r="C90" s="208" t="s">
        <v>79</v>
      </c>
      <c r="D90" s="208" t="s">
        <v>126</v>
      </c>
      <c r="E90" s="209" t="s">
        <v>127</v>
      </c>
      <c r="F90" s="210" t="s">
        <v>128</v>
      </c>
      <c r="G90" s="211" t="s">
        <v>129</v>
      </c>
      <c r="H90" s="212">
        <v>6</v>
      </c>
      <c r="I90" s="213"/>
      <c r="J90" s="214">
        <f>ROUND(I90*H90,2)</f>
        <v>0</v>
      </c>
      <c r="K90" s="215"/>
      <c r="L90" s="47"/>
      <c r="M90" s="216" t="s">
        <v>19</v>
      </c>
      <c r="N90" s="217" t="s">
        <v>42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0.22</v>
      </c>
      <c r="T90" s="219">
        <f>S90*H90</f>
        <v>1.3200000000000001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130</v>
      </c>
      <c r="AT90" s="220" t="s">
        <v>126</v>
      </c>
      <c r="AU90" s="220" t="s">
        <v>81</v>
      </c>
      <c r="AY90" s="20" t="s">
        <v>124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79</v>
      </c>
      <c r="BK90" s="221">
        <f>ROUND(I90*H90,2)</f>
        <v>0</v>
      </c>
      <c r="BL90" s="20" t="s">
        <v>130</v>
      </c>
      <c r="BM90" s="220" t="s">
        <v>131</v>
      </c>
    </row>
    <row r="91" s="2" customFormat="1">
      <c r="A91" s="41"/>
      <c r="B91" s="42"/>
      <c r="C91" s="43"/>
      <c r="D91" s="222" t="s">
        <v>132</v>
      </c>
      <c r="E91" s="43"/>
      <c r="F91" s="223" t="s">
        <v>133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132</v>
      </c>
      <c r="AU91" s="20" t="s">
        <v>81</v>
      </c>
    </row>
    <row r="92" s="2" customFormat="1">
      <c r="A92" s="41"/>
      <c r="B92" s="42"/>
      <c r="C92" s="43"/>
      <c r="D92" s="227" t="s">
        <v>134</v>
      </c>
      <c r="E92" s="43"/>
      <c r="F92" s="228" t="s">
        <v>135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134</v>
      </c>
      <c r="AU92" s="20" t="s">
        <v>81</v>
      </c>
    </row>
    <row r="93" s="2" customFormat="1">
      <c r="A93" s="41"/>
      <c r="B93" s="42"/>
      <c r="C93" s="43"/>
      <c r="D93" s="222" t="s">
        <v>136</v>
      </c>
      <c r="E93" s="43"/>
      <c r="F93" s="229" t="s">
        <v>137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136</v>
      </c>
      <c r="AU93" s="20" t="s">
        <v>81</v>
      </c>
    </row>
    <row r="94" s="13" customFormat="1">
      <c r="A94" s="13"/>
      <c r="B94" s="230"/>
      <c r="C94" s="231"/>
      <c r="D94" s="222" t="s">
        <v>138</v>
      </c>
      <c r="E94" s="232" t="s">
        <v>19</v>
      </c>
      <c r="F94" s="233" t="s">
        <v>139</v>
      </c>
      <c r="G94" s="231"/>
      <c r="H94" s="234">
        <v>6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138</v>
      </c>
      <c r="AU94" s="240" t="s">
        <v>81</v>
      </c>
      <c r="AV94" s="13" t="s">
        <v>81</v>
      </c>
      <c r="AW94" s="13" t="s">
        <v>32</v>
      </c>
      <c r="AX94" s="13" t="s">
        <v>79</v>
      </c>
      <c r="AY94" s="240" t="s">
        <v>124</v>
      </c>
    </row>
    <row r="95" s="2" customFormat="1" ht="16.5" customHeight="1">
      <c r="A95" s="41"/>
      <c r="B95" s="42"/>
      <c r="C95" s="208" t="s">
        <v>81</v>
      </c>
      <c r="D95" s="208" t="s">
        <v>126</v>
      </c>
      <c r="E95" s="209" t="s">
        <v>140</v>
      </c>
      <c r="F95" s="210" t="s">
        <v>141</v>
      </c>
      <c r="G95" s="211" t="s">
        <v>129</v>
      </c>
      <c r="H95" s="212">
        <v>75</v>
      </c>
      <c r="I95" s="213"/>
      <c r="J95" s="214">
        <f>ROUND(I95*H95,2)</f>
        <v>0</v>
      </c>
      <c r="K95" s="215"/>
      <c r="L95" s="47"/>
      <c r="M95" s="216" t="s">
        <v>19</v>
      </c>
      <c r="N95" s="217" t="s">
        <v>42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0.22</v>
      </c>
      <c r="T95" s="219">
        <f>S95*H95</f>
        <v>16.5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130</v>
      </c>
      <c r="AT95" s="220" t="s">
        <v>126</v>
      </c>
      <c r="AU95" s="220" t="s">
        <v>81</v>
      </c>
      <c r="AY95" s="20" t="s">
        <v>124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79</v>
      </c>
      <c r="BK95" s="221">
        <f>ROUND(I95*H95,2)</f>
        <v>0</v>
      </c>
      <c r="BL95" s="20" t="s">
        <v>130</v>
      </c>
      <c r="BM95" s="220" t="s">
        <v>142</v>
      </c>
    </row>
    <row r="96" s="2" customFormat="1">
      <c r="A96" s="41"/>
      <c r="B96" s="42"/>
      <c r="C96" s="43"/>
      <c r="D96" s="222" t="s">
        <v>132</v>
      </c>
      <c r="E96" s="43"/>
      <c r="F96" s="223" t="s">
        <v>143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</v>
      </c>
      <c r="AU96" s="20" t="s">
        <v>81</v>
      </c>
    </row>
    <row r="97" s="2" customFormat="1">
      <c r="A97" s="41"/>
      <c r="B97" s="42"/>
      <c r="C97" s="43"/>
      <c r="D97" s="227" t="s">
        <v>134</v>
      </c>
      <c r="E97" s="43"/>
      <c r="F97" s="228" t="s">
        <v>144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134</v>
      </c>
      <c r="AU97" s="20" t="s">
        <v>81</v>
      </c>
    </row>
    <row r="98" s="2" customFormat="1">
      <c r="A98" s="41"/>
      <c r="B98" s="42"/>
      <c r="C98" s="43"/>
      <c r="D98" s="222" t="s">
        <v>136</v>
      </c>
      <c r="E98" s="43"/>
      <c r="F98" s="229" t="s">
        <v>145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136</v>
      </c>
      <c r="AU98" s="20" t="s">
        <v>81</v>
      </c>
    </row>
    <row r="99" s="13" customFormat="1">
      <c r="A99" s="13"/>
      <c r="B99" s="230"/>
      <c r="C99" s="231"/>
      <c r="D99" s="222" t="s">
        <v>138</v>
      </c>
      <c r="E99" s="232" t="s">
        <v>19</v>
      </c>
      <c r="F99" s="233" t="s">
        <v>146</v>
      </c>
      <c r="G99" s="231"/>
      <c r="H99" s="234">
        <v>75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138</v>
      </c>
      <c r="AU99" s="240" t="s">
        <v>81</v>
      </c>
      <c r="AV99" s="13" t="s">
        <v>81</v>
      </c>
      <c r="AW99" s="13" t="s">
        <v>32</v>
      </c>
      <c r="AX99" s="13" t="s">
        <v>79</v>
      </c>
      <c r="AY99" s="240" t="s">
        <v>124</v>
      </c>
    </row>
    <row r="100" s="2" customFormat="1" ht="21.75" customHeight="1">
      <c r="A100" s="41"/>
      <c r="B100" s="42"/>
      <c r="C100" s="208" t="s">
        <v>147</v>
      </c>
      <c r="D100" s="208" t="s">
        <v>126</v>
      </c>
      <c r="E100" s="209" t="s">
        <v>148</v>
      </c>
      <c r="F100" s="210" t="s">
        <v>149</v>
      </c>
      <c r="G100" s="211" t="s">
        <v>129</v>
      </c>
      <c r="H100" s="212">
        <v>1915</v>
      </c>
      <c r="I100" s="213"/>
      <c r="J100" s="214">
        <f>ROUND(I100*H100,2)</f>
        <v>0</v>
      </c>
      <c r="K100" s="215"/>
      <c r="L100" s="47"/>
      <c r="M100" s="216" t="s">
        <v>19</v>
      </c>
      <c r="N100" s="217" t="s">
        <v>42</v>
      </c>
      <c r="O100" s="87"/>
      <c r="P100" s="218">
        <f>O100*H100</f>
        <v>0</v>
      </c>
      <c r="Q100" s="218">
        <v>8.7789999999999998E-05</v>
      </c>
      <c r="R100" s="218">
        <f>Q100*H100</f>
        <v>0.16811784999999999</v>
      </c>
      <c r="S100" s="218">
        <v>0.11500000000000001</v>
      </c>
      <c r="T100" s="219">
        <f>S100*H100</f>
        <v>220.22500000000002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130</v>
      </c>
      <c r="AT100" s="220" t="s">
        <v>126</v>
      </c>
      <c r="AU100" s="220" t="s">
        <v>81</v>
      </c>
      <c r="AY100" s="20" t="s">
        <v>124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79</v>
      </c>
      <c r="BK100" s="221">
        <f>ROUND(I100*H100,2)</f>
        <v>0</v>
      </c>
      <c r="BL100" s="20" t="s">
        <v>130</v>
      </c>
      <c r="BM100" s="220" t="s">
        <v>150</v>
      </c>
    </row>
    <row r="101" s="2" customFormat="1">
      <c r="A101" s="41"/>
      <c r="B101" s="42"/>
      <c r="C101" s="43"/>
      <c r="D101" s="222" t="s">
        <v>132</v>
      </c>
      <c r="E101" s="43"/>
      <c r="F101" s="223" t="s">
        <v>151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132</v>
      </c>
      <c r="AU101" s="20" t="s">
        <v>81</v>
      </c>
    </row>
    <row r="102" s="2" customFormat="1">
      <c r="A102" s="41"/>
      <c r="B102" s="42"/>
      <c r="C102" s="43"/>
      <c r="D102" s="227" t="s">
        <v>134</v>
      </c>
      <c r="E102" s="43"/>
      <c r="F102" s="228" t="s">
        <v>152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134</v>
      </c>
      <c r="AU102" s="20" t="s">
        <v>81</v>
      </c>
    </row>
    <row r="103" s="2" customFormat="1">
      <c r="A103" s="41"/>
      <c r="B103" s="42"/>
      <c r="C103" s="43"/>
      <c r="D103" s="222" t="s">
        <v>136</v>
      </c>
      <c r="E103" s="43"/>
      <c r="F103" s="229" t="s">
        <v>153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136</v>
      </c>
      <c r="AU103" s="20" t="s">
        <v>81</v>
      </c>
    </row>
    <row r="104" s="14" customFormat="1">
      <c r="A104" s="14"/>
      <c r="B104" s="241"/>
      <c r="C104" s="242"/>
      <c r="D104" s="222" t="s">
        <v>138</v>
      </c>
      <c r="E104" s="243" t="s">
        <v>19</v>
      </c>
      <c r="F104" s="244" t="s">
        <v>154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138</v>
      </c>
      <c r="AU104" s="250" t="s">
        <v>81</v>
      </c>
      <c r="AV104" s="14" t="s">
        <v>79</v>
      </c>
      <c r="AW104" s="14" t="s">
        <v>32</v>
      </c>
      <c r="AX104" s="14" t="s">
        <v>71</v>
      </c>
      <c r="AY104" s="250" t="s">
        <v>124</v>
      </c>
    </row>
    <row r="105" s="13" customFormat="1">
      <c r="A105" s="13"/>
      <c r="B105" s="230"/>
      <c r="C105" s="231"/>
      <c r="D105" s="222" t="s">
        <v>138</v>
      </c>
      <c r="E105" s="232" t="s">
        <v>19</v>
      </c>
      <c r="F105" s="233" t="s">
        <v>155</v>
      </c>
      <c r="G105" s="231"/>
      <c r="H105" s="234">
        <v>1915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138</v>
      </c>
      <c r="AU105" s="240" t="s">
        <v>81</v>
      </c>
      <c r="AV105" s="13" t="s">
        <v>81</v>
      </c>
      <c r="AW105" s="13" t="s">
        <v>32</v>
      </c>
      <c r="AX105" s="13" t="s">
        <v>79</v>
      </c>
      <c r="AY105" s="240" t="s">
        <v>124</v>
      </c>
    </row>
    <row r="106" s="2" customFormat="1" ht="21.75" customHeight="1">
      <c r="A106" s="41"/>
      <c r="B106" s="42"/>
      <c r="C106" s="208" t="s">
        <v>130</v>
      </c>
      <c r="D106" s="208" t="s">
        <v>126</v>
      </c>
      <c r="E106" s="209" t="s">
        <v>156</v>
      </c>
      <c r="F106" s="210" t="s">
        <v>157</v>
      </c>
      <c r="G106" s="211" t="s">
        <v>129</v>
      </c>
      <c r="H106" s="212">
        <v>1948</v>
      </c>
      <c r="I106" s="213"/>
      <c r="J106" s="214">
        <f>ROUND(I106*H106,2)</f>
        <v>0</v>
      </c>
      <c r="K106" s="215"/>
      <c r="L106" s="47"/>
      <c r="M106" s="216" t="s">
        <v>19</v>
      </c>
      <c r="N106" s="217" t="s">
        <v>42</v>
      </c>
      <c r="O106" s="87"/>
      <c r="P106" s="218">
        <f>O106*H106</f>
        <v>0</v>
      </c>
      <c r="Q106" s="218">
        <v>0.00015714</v>
      </c>
      <c r="R106" s="218">
        <f>Q106*H106</f>
        <v>0.30610872</v>
      </c>
      <c r="S106" s="218">
        <v>0.23000000000000001</v>
      </c>
      <c r="T106" s="219">
        <f>S106*H106</f>
        <v>448.04000000000002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130</v>
      </c>
      <c r="AT106" s="220" t="s">
        <v>126</v>
      </c>
      <c r="AU106" s="220" t="s">
        <v>81</v>
      </c>
      <c r="AY106" s="20" t="s">
        <v>124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79</v>
      </c>
      <c r="BK106" s="221">
        <f>ROUND(I106*H106,2)</f>
        <v>0</v>
      </c>
      <c r="BL106" s="20" t="s">
        <v>130</v>
      </c>
      <c r="BM106" s="220" t="s">
        <v>158</v>
      </c>
    </row>
    <row r="107" s="2" customFormat="1">
      <c r="A107" s="41"/>
      <c r="B107" s="42"/>
      <c r="C107" s="43"/>
      <c r="D107" s="222" t="s">
        <v>132</v>
      </c>
      <c r="E107" s="43"/>
      <c r="F107" s="223" t="s">
        <v>159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132</v>
      </c>
      <c r="AU107" s="20" t="s">
        <v>81</v>
      </c>
    </row>
    <row r="108" s="2" customFormat="1">
      <c r="A108" s="41"/>
      <c r="B108" s="42"/>
      <c r="C108" s="43"/>
      <c r="D108" s="227" t="s">
        <v>134</v>
      </c>
      <c r="E108" s="43"/>
      <c r="F108" s="228" t="s">
        <v>160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134</v>
      </c>
      <c r="AU108" s="20" t="s">
        <v>81</v>
      </c>
    </row>
    <row r="109" s="2" customFormat="1">
      <c r="A109" s="41"/>
      <c r="B109" s="42"/>
      <c r="C109" s="43"/>
      <c r="D109" s="222" t="s">
        <v>136</v>
      </c>
      <c r="E109" s="43"/>
      <c r="F109" s="229" t="s">
        <v>153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136</v>
      </c>
      <c r="AU109" s="20" t="s">
        <v>81</v>
      </c>
    </row>
    <row r="110" s="14" customFormat="1">
      <c r="A110" s="14"/>
      <c r="B110" s="241"/>
      <c r="C110" s="242"/>
      <c r="D110" s="222" t="s">
        <v>138</v>
      </c>
      <c r="E110" s="243" t="s">
        <v>19</v>
      </c>
      <c r="F110" s="244" t="s">
        <v>161</v>
      </c>
      <c r="G110" s="242"/>
      <c r="H110" s="243" t="s">
        <v>19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138</v>
      </c>
      <c r="AU110" s="250" t="s">
        <v>81</v>
      </c>
      <c r="AV110" s="14" t="s">
        <v>79</v>
      </c>
      <c r="AW110" s="14" t="s">
        <v>32</v>
      </c>
      <c r="AX110" s="14" t="s">
        <v>71</v>
      </c>
      <c r="AY110" s="250" t="s">
        <v>124</v>
      </c>
    </row>
    <row r="111" s="13" customFormat="1">
      <c r="A111" s="13"/>
      <c r="B111" s="230"/>
      <c r="C111" s="231"/>
      <c r="D111" s="222" t="s">
        <v>138</v>
      </c>
      <c r="E111" s="232" t="s">
        <v>19</v>
      </c>
      <c r="F111" s="233" t="s">
        <v>162</v>
      </c>
      <c r="G111" s="231"/>
      <c r="H111" s="234">
        <v>1948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138</v>
      </c>
      <c r="AU111" s="240" t="s">
        <v>81</v>
      </c>
      <c r="AV111" s="13" t="s">
        <v>81</v>
      </c>
      <c r="AW111" s="13" t="s">
        <v>32</v>
      </c>
      <c r="AX111" s="13" t="s">
        <v>79</v>
      </c>
      <c r="AY111" s="240" t="s">
        <v>124</v>
      </c>
    </row>
    <row r="112" s="2" customFormat="1" ht="16.5" customHeight="1">
      <c r="A112" s="41"/>
      <c r="B112" s="42"/>
      <c r="C112" s="208" t="s">
        <v>163</v>
      </c>
      <c r="D112" s="208" t="s">
        <v>126</v>
      </c>
      <c r="E112" s="209" t="s">
        <v>164</v>
      </c>
      <c r="F112" s="210" t="s">
        <v>165</v>
      </c>
      <c r="G112" s="211" t="s">
        <v>166</v>
      </c>
      <c r="H112" s="212">
        <v>242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42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0.20499999999999999</v>
      </c>
      <c r="T112" s="219">
        <f>S112*H112</f>
        <v>49.609999999999999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130</v>
      </c>
      <c r="AT112" s="220" t="s">
        <v>126</v>
      </c>
      <c r="AU112" s="220" t="s">
        <v>81</v>
      </c>
      <c r="AY112" s="20" t="s">
        <v>124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79</v>
      </c>
      <c r="BK112" s="221">
        <f>ROUND(I112*H112,2)</f>
        <v>0</v>
      </c>
      <c r="BL112" s="20" t="s">
        <v>130</v>
      </c>
      <c r="BM112" s="220" t="s">
        <v>167</v>
      </c>
    </row>
    <row r="113" s="2" customFormat="1">
      <c r="A113" s="41"/>
      <c r="B113" s="42"/>
      <c r="C113" s="43"/>
      <c r="D113" s="222" t="s">
        <v>132</v>
      </c>
      <c r="E113" s="43"/>
      <c r="F113" s="223" t="s">
        <v>168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</v>
      </c>
      <c r="AU113" s="20" t="s">
        <v>81</v>
      </c>
    </row>
    <row r="114" s="2" customFormat="1">
      <c r="A114" s="41"/>
      <c r="B114" s="42"/>
      <c r="C114" s="43"/>
      <c r="D114" s="227" t="s">
        <v>134</v>
      </c>
      <c r="E114" s="43"/>
      <c r="F114" s="228" t="s">
        <v>169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134</v>
      </c>
      <c r="AU114" s="20" t="s">
        <v>81</v>
      </c>
    </row>
    <row r="115" s="13" customFormat="1">
      <c r="A115" s="13"/>
      <c r="B115" s="230"/>
      <c r="C115" s="231"/>
      <c r="D115" s="222" t="s">
        <v>138</v>
      </c>
      <c r="E115" s="232" t="s">
        <v>19</v>
      </c>
      <c r="F115" s="233" t="s">
        <v>170</v>
      </c>
      <c r="G115" s="231"/>
      <c r="H115" s="234">
        <v>242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138</v>
      </c>
      <c r="AU115" s="240" t="s">
        <v>81</v>
      </c>
      <c r="AV115" s="13" t="s">
        <v>81</v>
      </c>
      <c r="AW115" s="13" t="s">
        <v>32</v>
      </c>
      <c r="AX115" s="13" t="s">
        <v>71</v>
      </c>
      <c r="AY115" s="240" t="s">
        <v>124</v>
      </c>
    </row>
    <row r="116" s="15" customFormat="1">
      <c r="A116" s="15"/>
      <c r="B116" s="251"/>
      <c r="C116" s="252"/>
      <c r="D116" s="222" t="s">
        <v>138</v>
      </c>
      <c r="E116" s="253" t="s">
        <v>19</v>
      </c>
      <c r="F116" s="254" t="s">
        <v>171</v>
      </c>
      <c r="G116" s="252"/>
      <c r="H116" s="255">
        <v>242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1" t="s">
        <v>138</v>
      </c>
      <c r="AU116" s="261" t="s">
        <v>81</v>
      </c>
      <c r="AV116" s="15" t="s">
        <v>130</v>
      </c>
      <c r="AW116" s="15" t="s">
        <v>32</v>
      </c>
      <c r="AX116" s="15" t="s">
        <v>79</v>
      </c>
      <c r="AY116" s="261" t="s">
        <v>124</v>
      </c>
    </row>
    <row r="117" s="2" customFormat="1" ht="21.75" customHeight="1">
      <c r="A117" s="41"/>
      <c r="B117" s="42"/>
      <c r="C117" s="208" t="s">
        <v>172</v>
      </c>
      <c r="D117" s="208" t="s">
        <v>126</v>
      </c>
      <c r="E117" s="209" t="s">
        <v>173</v>
      </c>
      <c r="F117" s="210" t="s">
        <v>174</v>
      </c>
      <c r="G117" s="211" t="s">
        <v>175</v>
      </c>
      <c r="H117" s="212">
        <v>122</v>
      </c>
      <c r="I117" s="213"/>
      <c r="J117" s="214">
        <f>ROUND(I117*H117,2)</f>
        <v>0</v>
      </c>
      <c r="K117" s="215"/>
      <c r="L117" s="47"/>
      <c r="M117" s="216" t="s">
        <v>19</v>
      </c>
      <c r="N117" s="217" t="s">
        <v>42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130</v>
      </c>
      <c r="AT117" s="220" t="s">
        <v>126</v>
      </c>
      <c r="AU117" s="220" t="s">
        <v>81</v>
      </c>
      <c r="AY117" s="20" t="s">
        <v>124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79</v>
      </c>
      <c r="BK117" s="221">
        <f>ROUND(I117*H117,2)</f>
        <v>0</v>
      </c>
      <c r="BL117" s="20" t="s">
        <v>130</v>
      </c>
      <c r="BM117" s="220" t="s">
        <v>176</v>
      </c>
    </row>
    <row r="118" s="2" customFormat="1">
      <c r="A118" s="41"/>
      <c r="B118" s="42"/>
      <c r="C118" s="43"/>
      <c r="D118" s="222" t="s">
        <v>132</v>
      </c>
      <c r="E118" s="43"/>
      <c r="F118" s="223" t="s">
        <v>177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132</v>
      </c>
      <c r="AU118" s="20" t="s">
        <v>81</v>
      </c>
    </row>
    <row r="119" s="2" customFormat="1">
      <c r="A119" s="41"/>
      <c r="B119" s="42"/>
      <c r="C119" s="43"/>
      <c r="D119" s="227" t="s">
        <v>134</v>
      </c>
      <c r="E119" s="43"/>
      <c r="F119" s="228" t="s">
        <v>178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134</v>
      </c>
      <c r="AU119" s="20" t="s">
        <v>81</v>
      </c>
    </row>
    <row r="120" s="13" customFormat="1">
      <c r="A120" s="13"/>
      <c r="B120" s="230"/>
      <c r="C120" s="231"/>
      <c r="D120" s="222" t="s">
        <v>138</v>
      </c>
      <c r="E120" s="232" t="s">
        <v>19</v>
      </c>
      <c r="F120" s="233" t="s">
        <v>179</v>
      </c>
      <c r="G120" s="231"/>
      <c r="H120" s="234">
        <v>122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138</v>
      </c>
      <c r="AU120" s="240" t="s">
        <v>81</v>
      </c>
      <c r="AV120" s="13" t="s">
        <v>81</v>
      </c>
      <c r="AW120" s="13" t="s">
        <v>32</v>
      </c>
      <c r="AX120" s="13" t="s">
        <v>79</v>
      </c>
      <c r="AY120" s="240" t="s">
        <v>124</v>
      </c>
    </row>
    <row r="121" s="2" customFormat="1" ht="21.75" customHeight="1">
      <c r="A121" s="41"/>
      <c r="B121" s="42"/>
      <c r="C121" s="208" t="s">
        <v>180</v>
      </c>
      <c r="D121" s="208" t="s">
        <v>126</v>
      </c>
      <c r="E121" s="209" t="s">
        <v>181</v>
      </c>
      <c r="F121" s="210" t="s">
        <v>182</v>
      </c>
      <c r="G121" s="211" t="s">
        <v>175</v>
      </c>
      <c r="H121" s="212">
        <v>76.152000000000001</v>
      </c>
      <c r="I121" s="213"/>
      <c r="J121" s="214">
        <f>ROUND(I121*H121,2)</f>
        <v>0</v>
      </c>
      <c r="K121" s="215"/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130</v>
      </c>
      <c r="AT121" s="220" t="s">
        <v>126</v>
      </c>
      <c r="AU121" s="220" t="s">
        <v>81</v>
      </c>
      <c r="AY121" s="20" t="s">
        <v>124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79</v>
      </c>
      <c r="BK121" s="221">
        <f>ROUND(I121*H121,2)</f>
        <v>0</v>
      </c>
      <c r="BL121" s="20" t="s">
        <v>130</v>
      </c>
      <c r="BM121" s="220" t="s">
        <v>183</v>
      </c>
    </row>
    <row r="122" s="2" customFormat="1">
      <c r="A122" s="41"/>
      <c r="B122" s="42"/>
      <c r="C122" s="43"/>
      <c r="D122" s="222" t="s">
        <v>132</v>
      </c>
      <c r="E122" s="43"/>
      <c r="F122" s="223" t="s">
        <v>184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132</v>
      </c>
      <c r="AU122" s="20" t="s">
        <v>81</v>
      </c>
    </row>
    <row r="123" s="2" customFormat="1">
      <c r="A123" s="41"/>
      <c r="B123" s="42"/>
      <c r="C123" s="43"/>
      <c r="D123" s="227" t="s">
        <v>134</v>
      </c>
      <c r="E123" s="43"/>
      <c r="F123" s="228" t="s">
        <v>185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134</v>
      </c>
      <c r="AU123" s="20" t="s">
        <v>81</v>
      </c>
    </row>
    <row r="124" s="14" customFormat="1">
      <c r="A124" s="14"/>
      <c r="B124" s="241"/>
      <c r="C124" s="242"/>
      <c r="D124" s="222" t="s">
        <v>138</v>
      </c>
      <c r="E124" s="243" t="s">
        <v>19</v>
      </c>
      <c r="F124" s="244" t="s">
        <v>186</v>
      </c>
      <c r="G124" s="242"/>
      <c r="H124" s="243" t="s">
        <v>19</v>
      </c>
      <c r="I124" s="245"/>
      <c r="J124" s="242"/>
      <c r="K124" s="242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138</v>
      </c>
      <c r="AU124" s="250" t="s">
        <v>81</v>
      </c>
      <c r="AV124" s="14" t="s">
        <v>79</v>
      </c>
      <c r="AW124" s="14" t="s">
        <v>32</v>
      </c>
      <c r="AX124" s="14" t="s">
        <v>71</v>
      </c>
      <c r="AY124" s="250" t="s">
        <v>124</v>
      </c>
    </row>
    <row r="125" s="13" customFormat="1">
      <c r="A125" s="13"/>
      <c r="B125" s="230"/>
      <c r="C125" s="231"/>
      <c r="D125" s="222" t="s">
        <v>138</v>
      </c>
      <c r="E125" s="232" t="s">
        <v>19</v>
      </c>
      <c r="F125" s="233" t="s">
        <v>187</v>
      </c>
      <c r="G125" s="231"/>
      <c r="H125" s="234">
        <v>14.592000000000001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138</v>
      </c>
      <c r="AU125" s="240" t="s">
        <v>81</v>
      </c>
      <c r="AV125" s="13" t="s">
        <v>81</v>
      </c>
      <c r="AW125" s="13" t="s">
        <v>32</v>
      </c>
      <c r="AX125" s="13" t="s">
        <v>71</v>
      </c>
      <c r="AY125" s="240" t="s">
        <v>124</v>
      </c>
    </row>
    <row r="126" s="14" customFormat="1">
      <c r="A126" s="14"/>
      <c r="B126" s="241"/>
      <c r="C126" s="242"/>
      <c r="D126" s="222" t="s">
        <v>138</v>
      </c>
      <c r="E126" s="243" t="s">
        <v>19</v>
      </c>
      <c r="F126" s="244" t="s">
        <v>188</v>
      </c>
      <c r="G126" s="242"/>
      <c r="H126" s="243" t="s">
        <v>19</v>
      </c>
      <c r="I126" s="245"/>
      <c r="J126" s="242"/>
      <c r="K126" s="242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138</v>
      </c>
      <c r="AU126" s="250" t="s">
        <v>81</v>
      </c>
      <c r="AV126" s="14" t="s">
        <v>79</v>
      </c>
      <c r="AW126" s="14" t="s">
        <v>32</v>
      </c>
      <c r="AX126" s="14" t="s">
        <v>71</v>
      </c>
      <c r="AY126" s="250" t="s">
        <v>124</v>
      </c>
    </row>
    <row r="127" s="13" customFormat="1">
      <c r="A127" s="13"/>
      <c r="B127" s="230"/>
      <c r="C127" s="231"/>
      <c r="D127" s="222" t="s">
        <v>138</v>
      </c>
      <c r="E127" s="232" t="s">
        <v>19</v>
      </c>
      <c r="F127" s="233" t="s">
        <v>189</v>
      </c>
      <c r="G127" s="231"/>
      <c r="H127" s="234">
        <v>45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138</v>
      </c>
      <c r="AU127" s="240" t="s">
        <v>81</v>
      </c>
      <c r="AV127" s="13" t="s">
        <v>81</v>
      </c>
      <c r="AW127" s="13" t="s">
        <v>32</v>
      </c>
      <c r="AX127" s="13" t="s">
        <v>71</v>
      </c>
      <c r="AY127" s="240" t="s">
        <v>124</v>
      </c>
    </row>
    <row r="128" s="14" customFormat="1">
      <c r="A128" s="14"/>
      <c r="B128" s="241"/>
      <c r="C128" s="242"/>
      <c r="D128" s="222" t="s">
        <v>138</v>
      </c>
      <c r="E128" s="243" t="s">
        <v>19</v>
      </c>
      <c r="F128" s="244" t="s">
        <v>190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138</v>
      </c>
      <c r="AU128" s="250" t="s">
        <v>81</v>
      </c>
      <c r="AV128" s="14" t="s">
        <v>79</v>
      </c>
      <c r="AW128" s="14" t="s">
        <v>32</v>
      </c>
      <c r="AX128" s="14" t="s">
        <v>71</v>
      </c>
      <c r="AY128" s="250" t="s">
        <v>124</v>
      </c>
    </row>
    <row r="129" s="13" customFormat="1">
      <c r="A129" s="13"/>
      <c r="B129" s="230"/>
      <c r="C129" s="231"/>
      <c r="D129" s="222" t="s">
        <v>138</v>
      </c>
      <c r="E129" s="232" t="s">
        <v>19</v>
      </c>
      <c r="F129" s="233" t="s">
        <v>191</v>
      </c>
      <c r="G129" s="231"/>
      <c r="H129" s="234">
        <v>16.559999999999999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138</v>
      </c>
      <c r="AU129" s="240" t="s">
        <v>81</v>
      </c>
      <c r="AV129" s="13" t="s">
        <v>81</v>
      </c>
      <c r="AW129" s="13" t="s">
        <v>32</v>
      </c>
      <c r="AX129" s="13" t="s">
        <v>71</v>
      </c>
      <c r="AY129" s="240" t="s">
        <v>124</v>
      </c>
    </row>
    <row r="130" s="15" customFormat="1">
      <c r="A130" s="15"/>
      <c r="B130" s="251"/>
      <c r="C130" s="252"/>
      <c r="D130" s="222" t="s">
        <v>138</v>
      </c>
      <c r="E130" s="253" t="s">
        <v>19</v>
      </c>
      <c r="F130" s="254" t="s">
        <v>171</v>
      </c>
      <c r="G130" s="252"/>
      <c r="H130" s="255">
        <v>76.152000000000001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1" t="s">
        <v>138</v>
      </c>
      <c r="AU130" s="261" t="s">
        <v>81</v>
      </c>
      <c r="AV130" s="15" t="s">
        <v>130</v>
      </c>
      <c r="AW130" s="15" t="s">
        <v>32</v>
      </c>
      <c r="AX130" s="15" t="s">
        <v>79</v>
      </c>
      <c r="AY130" s="261" t="s">
        <v>124</v>
      </c>
    </row>
    <row r="131" s="2" customFormat="1" ht="21.75" customHeight="1">
      <c r="A131" s="41"/>
      <c r="B131" s="42"/>
      <c r="C131" s="208" t="s">
        <v>192</v>
      </c>
      <c r="D131" s="208" t="s">
        <v>126</v>
      </c>
      <c r="E131" s="209" t="s">
        <v>193</v>
      </c>
      <c r="F131" s="210" t="s">
        <v>194</v>
      </c>
      <c r="G131" s="211" t="s">
        <v>175</v>
      </c>
      <c r="H131" s="212">
        <v>198.15199999999999</v>
      </c>
      <c r="I131" s="213"/>
      <c r="J131" s="214">
        <f>ROUND(I131*H131,2)</f>
        <v>0</v>
      </c>
      <c r="K131" s="215"/>
      <c r="L131" s="47"/>
      <c r="M131" s="216" t="s">
        <v>19</v>
      </c>
      <c r="N131" s="217" t="s">
        <v>42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130</v>
      </c>
      <c r="AT131" s="220" t="s">
        <v>126</v>
      </c>
      <c r="AU131" s="220" t="s">
        <v>81</v>
      </c>
      <c r="AY131" s="20" t="s">
        <v>124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79</v>
      </c>
      <c r="BK131" s="221">
        <f>ROUND(I131*H131,2)</f>
        <v>0</v>
      </c>
      <c r="BL131" s="20" t="s">
        <v>130</v>
      </c>
      <c r="BM131" s="220" t="s">
        <v>195</v>
      </c>
    </row>
    <row r="132" s="2" customFormat="1">
      <c r="A132" s="41"/>
      <c r="B132" s="42"/>
      <c r="C132" s="43"/>
      <c r="D132" s="222" t="s">
        <v>132</v>
      </c>
      <c r="E132" s="43"/>
      <c r="F132" s="223" t="s">
        <v>196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132</v>
      </c>
      <c r="AU132" s="20" t="s">
        <v>81</v>
      </c>
    </row>
    <row r="133" s="2" customFormat="1">
      <c r="A133" s="41"/>
      <c r="B133" s="42"/>
      <c r="C133" s="43"/>
      <c r="D133" s="227" t="s">
        <v>134</v>
      </c>
      <c r="E133" s="43"/>
      <c r="F133" s="228" t="s">
        <v>197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134</v>
      </c>
      <c r="AU133" s="20" t="s">
        <v>81</v>
      </c>
    </row>
    <row r="134" s="13" customFormat="1">
      <c r="A134" s="13"/>
      <c r="B134" s="230"/>
      <c r="C134" s="231"/>
      <c r="D134" s="222" t="s">
        <v>138</v>
      </c>
      <c r="E134" s="232" t="s">
        <v>19</v>
      </c>
      <c r="F134" s="233" t="s">
        <v>198</v>
      </c>
      <c r="G134" s="231"/>
      <c r="H134" s="234">
        <v>198.15199999999999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138</v>
      </c>
      <c r="AU134" s="240" t="s">
        <v>81</v>
      </c>
      <c r="AV134" s="13" t="s">
        <v>81</v>
      </c>
      <c r="AW134" s="13" t="s">
        <v>32</v>
      </c>
      <c r="AX134" s="13" t="s">
        <v>79</v>
      </c>
      <c r="AY134" s="240" t="s">
        <v>124</v>
      </c>
    </row>
    <row r="135" s="2" customFormat="1" ht="24.15" customHeight="1">
      <c r="A135" s="41"/>
      <c r="B135" s="42"/>
      <c r="C135" s="208" t="s">
        <v>91</v>
      </c>
      <c r="D135" s="208" t="s">
        <v>126</v>
      </c>
      <c r="E135" s="209" t="s">
        <v>199</v>
      </c>
      <c r="F135" s="210" t="s">
        <v>200</v>
      </c>
      <c r="G135" s="211" t="s">
        <v>175</v>
      </c>
      <c r="H135" s="212">
        <v>990.75999999999999</v>
      </c>
      <c r="I135" s="213"/>
      <c r="J135" s="214">
        <f>ROUND(I135*H135,2)</f>
        <v>0</v>
      </c>
      <c r="K135" s="215"/>
      <c r="L135" s="47"/>
      <c r="M135" s="216" t="s">
        <v>19</v>
      </c>
      <c r="N135" s="217" t="s">
        <v>42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130</v>
      </c>
      <c r="AT135" s="220" t="s">
        <v>126</v>
      </c>
      <c r="AU135" s="220" t="s">
        <v>81</v>
      </c>
      <c r="AY135" s="20" t="s">
        <v>124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79</v>
      </c>
      <c r="BK135" s="221">
        <f>ROUND(I135*H135,2)</f>
        <v>0</v>
      </c>
      <c r="BL135" s="20" t="s">
        <v>130</v>
      </c>
      <c r="BM135" s="220" t="s">
        <v>201</v>
      </c>
    </row>
    <row r="136" s="2" customFormat="1">
      <c r="A136" s="41"/>
      <c r="B136" s="42"/>
      <c r="C136" s="43"/>
      <c r="D136" s="222" t="s">
        <v>132</v>
      </c>
      <c r="E136" s="43"/>
      <c r="F136" s="223" t="s">
        <v>202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132</v>
      </c>
      <c r="AU136" s="20" t="s">
        <v>81</v>
      </c>
    </row>
    <row r="137" s="2" customFormat="1">
      <c r="A137" s="41"/>
      <c r="B137" s="42"/>
      <c r="C137" s="43"/>
      <c r="D137" s="227" t="s">
        <v>134</v>
      </c>
      <c r="E137" s="43"/>
      <c r="F137" s="228" t="s">
        <v>203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134</v>
      </c>
      <c r="AU137" s="20" t="s">
        <v>81</v>
      </c>
    </row>
    <row r="138" s="2" customFormat="1">
      <c r="A138" s="41"/>
      <c r="B138" s="42"/>
      <c r="C138" s="43"/>
      <c r="D138" s="222" t="s">
        <v>136</v>
      </c>
      <c r="E138" s="43"/>
      <c r="F138" s="229" t="s">
        <v>204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136</v>
      </c>
      <c r="AU138" s="20" t="s">
        <v>81</v>
      </c>
    </row>
    <row r="139" s="13" customFormat="1">
      <c r="A139" s="13"/>
      <c r="B139" s="230"/>
      <c r="C139" s="231"/>
      <c r="D139" s="222" t="s">
        <v>138</v>
      </c>
      <c r="E139" s="232" t="s">
        <v>19</v>
      </c>
      <c r="F139" s="233" t="s">
        <v>205</v>
      </c>
      <c r="G139" s="231"/>
      <c r="H139" s="234">
        <v>990.75999999999999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138</v>
      </c>
      <c r="AU139" s="240" t="s">
        <v>81</v>
      </c>
      <c r="AV139" s="13" t="s">
        <v>81</v>
      </c>
      <c r="AW139" s="13" t="s">
        <v>32</v>
      </c>
      <c r="AX139" s="13" t="s">
        <v>79</v>
      </c>
      <c r="AY139" s="240" t="s">
        <v>124</v>
      </c>
    </row>
    <row r="140" s="2" customFormat="1" ht="16.5" customHeight="1">
      <c r="A140" s="41"/>
      <c r="B140" s="42"/>
      <c r="C140" s="208" t="s">
        <v>206</v>
      </c>
      <c r="D140" s="208" t="s">
        <v>126</v>
      </c>
      <c r="E140" s="209" t="s">
        <v>207</v>
      </c>
      <c r="F140" s="210" t="s">
        <v>208</v>
      </c>
      <c r="G140" s="211" t="s">
        <v>209</v>
      </c>
      <c r="H140" s="212">
        <v>326.95100000000002</v>
      </c>
      <c r="I140" s="213"/>
      <c r="J140" s="214">
        <f>ROUND(I140*H140,2)</f>
        <v>0</v>
      </c>
      <c r="K140" s="215"/>
      <c r="L140" s="47"/>
      <c r="M140" s="216" t="s">
        <v>19</v>
      </c>
      <c r="N140" s="217" t="s">
        <v>42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130</v>
      </c>
      <c r="AT140" s="220" t="s">
        <v>126</v>
      </c>
      <c r="AU140" s="220" t="s">
        <v>81</v>
      </c>
      <c r="AY140" s="20" t="s">
        <v>124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79</v>
      </c>
      <c r="BK140" s="221">
        <f>ROUND(I140*H140,2)</f>
        <v>0</v>
      </c>
      <c r="BL140" s="20" t="s">
        <v>130</v>
      </c>
      <c r="BM140" s="220" t="s">
        <v>210</v>
      </c>
    </row>
    <row r="141" s="2" customFormat="1">
      <c r="A141" s="41"/>
      <c r="B141" s="42"/>
      <c r="C141" s="43"/>
      <c r="D141" s="222" t="s">
        <v>132</v>
      </c>
      <c r="E141" s="43"/>
      <c r="F141" s="223" t="s">
        <v>211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132</v>
      </c>
      <c r="AU141" s="20" t="s">
        <v>81</v>
      </c>
    </row>
    <row r="142" s="2" customFormat="1">
      <c r="A142" s="41"/>
      <c r="B142" s="42"/>
      <c r="C142" s="43"/>
      <c r="D142" s="227" t="s">
        <v>134</v>
      </c>
      <c r="E142" s="43"/>
      <c r="F142" s="228" t="s">
        <v>212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134</v>
      </c>
      <c r="AU142" s="20" t="s">
        <v>81</v>
      </c>
    </row>
    <row r="143" s="13" customFormat="1">
      <c r="A143" s="13"/>
      <c r="B143" s="230"/>
      <c r="C143" s="231"/>
      <c r="D143" s="222" t="s">
        <v>138</v>
      </c>
      <c r="E143" s="232" t="s">
        <v>19</v>
      </c>
      <c r="F143" s="233" t="s">
        <v>213</v>
      </c>
      <c r="G143" s="231"/>
      <c r="H143" s="234">
        <v>326.95100000000002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138</v>
      </c>
      <c r="AU143" s="240" t="s">
        <v>81</v>
      </c>
      <c r="AV143" s="13" t="s">
        <v>81</v>
      </c>
      <c r="AW143" s="13" t="s">
        <v>32</v>
      </c>
      <c r="AX143" s="13" t="s">
        <v>79</v>
      </c>
      <c r="AY143" s="240" t="s">
        <v>124</v>
      </c>
    </row>
    <row r="144" s="2" customFormat="1" ht="16.5" customHeight="1">
      <c r="A144" s="41"/>
      <c r="B144" s="42"/>
      <c r="C144" s="208" t="s">
        <v>214</v>
      </c>
      <c r="D144" s="208" t="s">
        <v>126</v>
      </c>
      <c r="E144" s="209" t="s">
        <v>215</v>
      </c>
      <c r="F144" s="210" t="s">
        <v>216</v>
      </c>
      <c r="G144" s="211" t="s">
        <v>175</v>
      </c>
      <c r="H144" s="212">
        <v>20.562999999999999</v>
      </c>
      <c r="I144" s="213"/>
      <c r="J144" s="214">
        <f>ROUND(I144*H144,2)</f>
        <v>0</v>
      </c>
      <c r="K144" s="215"/>
      <c r="L144" s="47"/>
      <c r="M144" s="216" t="s">
        <v>19</v>
      </c>
      <c r="N144" s="217" t="s">
        <v>42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130</v>
      </c>
      <c r="AT144" s="220" t="s">
        <v>126</v>
      </c>
      <c r="AU144" s="220" t="s">
        <v>81</v>
      </c>
      <c r="AY144" s="20" t="s">
        <v>124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79</v>
      </c>
      <c r="BK144" s="221">
        <f>ROUND(I144*H144,2)</f>
        <v>0</v>
      </c>
      <c r="BL144" s="20" t="s">
        <v>130</v>
      </c>
      <c r="BM144" s="220" t="s">
        <v>217</v>
      </c>
    </row>
    <row r="145" s="2" customFormat="1">
      <c r="A145" s="41"/>
      <c r="B145" s="42"/>
      <c r="C145" s="43"/>
      <c r="D145" s="222" t="s">
        <v>132</v>
      </c>
      <c r="E145" s="43"/>
      <c r="F145" s="223" t="s">
        <v>218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132</v>
      </c>
      <c r="AU145" s="20" t="s">
        <v>81</v>
      </c>
    </row>
    <row r="146" s="2" customFormat="1">
      <c r="A146" s="41"/>
      <c r="B146" s="42"/>
      <c r="C146" s="43"/>
      <c r="D146" s="227" t="s">
        <v>134</v>
      </c>
      <c r="E146" s="43"/>
      <c r="F146" s="228" t="s">
        <v>219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134</v>
      </c>
      <c r="AU146" s="20" t="s">
        <v>81</v>
      </c>
    </row>
    <row r="147" s="14" customFormat="1">
      <c r="A147" s="14"/>
      <c r="B147" s="241"/>
      <c r="C147" s="242"/>
      <c r="D147" s="222" t="s">
        <v>138</v>
      </c>
      <c r="E147" s="243" t="s">
        <v>19</v>
      </c>
      <c r="F147" s="244" t="s">
        <v>186</v>
      </c>
      <c r="G147" s="242"/>
      <c r="H147" s="243" t="s">
        <v>19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138</v>
      </c>
      <c r="AU147" s="250" t="s">
        <v>81</v>
      </c>
      <c r="AV147" s="14" t="s">
        <v>79</v>
      </c>
      <c r="AW147" s="14" t="s">
        <v>32</v>
      </c>
      <c r="AX147" s="14" t="s">
        <v>71</v>
      </c>
      <c r="AY147" s="250" t="s">
        <v>124</v>
      </c>
    </row>
    <row r="148" s="13" customFormat="1">
      <c r="A148" s="13"/>
      <c r="B148" s="230"/>
      <c r="C148" s="231"/>
      <c r="D148" s="222" t="s">
        <v>138</v>
      </c>
      <c r="E148" s="232" t="s">
        <v>19</v>
      </c>
      <c r="F148" s="233" t="s">
        <v>220</v>
      </c>
      <c r="G148" s="231"/>
      <c r="H148" s="234">
        <v>6.883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138</v>
      </c>
      <c r="AU148" s="240" t="s">
        <v>81</v>
      </c>
      <c r="AV148" s="13" t="s">
        <v>81</v>
      </c>
      <c r="AW148" s="13" t="s">
        <v>32</v>
      </c>
      <c r="AX148" s="13" t="s">
        <v>71</v>
      </c>
      <c r="AY148" s="240" t="s">
        <v>124</v>
      </c>
    </row>
    <row r="149" s="14" customFormat="1">
      <c r="A149" s="14"/>
      <c r="B149" s="241"/>
      <c r="C149" s="242"/>
      <c r="D149" s="222" t="s">
        <v>138</v>
      </c>
      <c r="E149" s="243" t="s">
        <v>19</v>
      </c>
      <c r="F149" s="244" t="s">
        <v>188</v>
      </c>
      <c r="G149" s="242"/>
      <c r="H149" s="243" t="s">
        <v>19</v>
      </c>
      <c r="I149" s="245"/>
      <c r="J149" s="242"/>
      <c r="K149" s="242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138</v>
      </c>
      <c r="AU149" s="250" t="s">
        <v>81</v>
      </c>
      <c r="AV149" s="14" t="s">
        <v>79</v>
      </c>
      <c r="AW149" s="14" t="s">
        <v>32</v>
      </c>
      <c r="AX149" s="14" t="s">
        <v>71</v>
      </c>
      <c r="AY149" s="250" t="s">
        <v>124</v>
      </c>
    </row>
    <row r="150" s="13" customFormat="1">
      <c r="A150" s="13"/>
      <c r="B150" s="230"/>
      <c r="C150" s="231"/>
      <c r="D150" s="222" t="s">
        <v>138</v>
      </c>
      <c r="E150" s="232" t="s">
        <v>19</v>
      </c>
      <c r="F150" s="233" t="s">
        <v>221</v>
      </c>
      <c r="G150" s="231"/>
      <c r="H150" s="234">
        <v>10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138</v>
      </c>
      <c r="AU150" s="240" t="s">
        <v>81</v>
      </c>
      <c r="AV150" s="13" t="s">
        <v>81</v>
      </c>
      <c r="AW150" s="13" t="s">
        <v>32</v>
      </c>
      <c r="AX150" s="13" t="s">
        <v>71</v>
      </c>
      <c r="AY150" s="240" t="s">
        <v>124</v>
      </c>
    </row>
    <row r="151" s="14" customFormat="1">
      <c r="A151" s="14"/>
      <c r="B151" s="241"/>
      <c r="C151" s="242"/>
      <c r="D151" s="222" t="s">
        <v>138</v>
      </c>
      <c r="E151" s="243" t="s">
        <v>19</v>
      </c>
      <c r="F151" s="244" t="s">
        <v>190</v>
      </c>
      <c r="G151" s="242"/>
      <c r="H151" s="243" t="s">
        <v>19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138</v>
      </c>
      <c r="AU151" s="250" t="s">
        <v>81</v>
      </c>
      <c r="AV151" s="14" t="s">
        <v>79</v>
      </c>
      <c r="AW151" s="14" t="s">
        <v>32</v>
      </c>
      <c r="AX151" s="14" t="s">
        <v>71</v>
      </c>
      <c r="AY151" s="250" t="s">
        <v>124</v>
      </c>
    </row>
    <row r="152" s="13" customFormat="1">
      <c r="A152" s="13"/>
      <c r="B152" s="230"/>
      <c r="C152" s="231"/>
      <c r="D152" s="222" t="s">
        <v>138</v>
      </c>
      <c r="E152" s="232" t="s">
        <v>19</v>
      </c>
      <c r="F152" s="233" t="s">
        <v>222</v>
      </c>
      <c r="G152" s="231"/>
      <c r="H152" s="234">
        <v>3.6800000000000002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138</v>
      </c>
      <c r="AU152" s="240" t="s">
        <v>81</v>
      </c>
      <c r="AV152" s="13" t="s">
        <v>81</v>
      </c>
      <c r="AW152" s="13" t="s">
        <v>32</v>
      </c>
      <c r="AX152" s="13" t="s">
        <v>71</v>
      </c>
      <c r="AY152" s="240" t="s">
        <v>124</v>
      </c>
    </row>
    <row r="153" s="15" customFormat="1">
      <c r="A153" s="15"/>
      <c r="B153" s="251"/>
      <c r="C153" s="252"/>
      <c r="D153" s="222" t="s">
        <v>138</v>
      </c>
      <c r="E153" s="253" t="s">
        <v>19</v>
      </c>
      <c r="F153" s="254" t="s">
        <v>171</v>
      </c>
      <c r="G153" s="252"/>
      <c r="H153" s="255">
        <v>20.562999999999999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1" t="s">
        <v>138</v>
      </c>
      <c r="AU153" s="261" t="s">
        <v>81</v>
      </c>
      <c r="AV153" s="15" t="s">
        <v>130</v>
      </c>
      <c r="AW153" s="15" t="s">
        <v>32</v>
      </c>
      <c r="AX153" s="15" t="s">
        <v>79</v>
      </c>
      <c r="AY153" s="261" t="s">
        <v>124</v>
      </c>
    </row>
    <row r="154" s="2" customFormat="1" ht="16.5" customHeight="1">
      <c r="A154" s="41"/>
      <c r="B154" s="42"/>
      <c r="C154" s="262" t="s">
        <v>223</v>
      </c>
      <c r="D154" s="262" t="s">
        <v>224</v>
      </c>
      <c r="E154" s="263" t="s">
        <v>225</v>
      </c>
      <c r="F154" s="264" t="s">
        <v>226</v>
      </c>
      <c r="G154" s="265" t="s">
        <v>209</v>
      </c>
      <c r="H154" s="266">
        <v>37.012999999999998</v>
      </c>
      <c r="I154" s="267"/>
      <c r="J154" s="268">
        <f>ROUND(I154*H154,2)</f>
        <v>0</v>
      </c>
      <c r="K154" s="269"/>
      <c r="L154" s="270"/>
      <c r="M154" s="271" t="s">
        <v>19</v>
      </c>
      <c r="N154" s="272" t="s">
        <v>42</v>
      </c>
      <c r="O154" s="87"/>
      <c r="P154" s="218">
        <f>O154*H154</f>
        <v>0</v>
      </c>
      <c r="Q154" s="218">
        <v>1</v>
      </c>
      <c r="R154" s="218">
        <f>Q154*H154</f>
        <v>37.012999999999998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192</v>
      </c>
      <c r="AT154" s="220" t="s">
        <v>224</v>
      </c>
      <c r="AU154" s="220" t="s">
        <v>81</v>
      </c>
      <c r="AY154" s="20" t="s">
        <v>124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79</v>
      </c>
      <c r="BK154" s="221">
        <f>ROUND(I154*H154,2)</f>
        <v>0</v>
      </c>
      <c r="BL154" s="20" t="s">
        <v>130</v>
      </c>
      <c r="BM154" s="220" t="s">
        <v>227</v>
      </c>
    </row>
    <row r="155" s="2" customFormat="1">
      <c r="A155" s="41"/>
      <c r="B155" s="42"/>
      <c r="C155" s="43"/>
      <c r="D155" s="222" t="s">
        <v>132</v>
      </c>
      <c r="E155" s="43"/>
      <c r="F155" s="223" t="s">
        <v>226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132</v>
      </c>
      <c r="AU155" s="20" t="s">
        <v>81</v>
      </c>
    </row>
    <row r="156" s="13" customFormat="1">
      <c r="A156" s="13"/>
      <c r="B156" s="230"/>
      <c r="C156" s="231"/>
      <c r="D156" s="222" t="s">
        <v>138</v>
      </c>
      <c r="E156" s="232" t="s">
        <v>19</v>
      </c>
      <c r="F156" s="233" t="s">
        <v>228</v>
      </c>
      <c r="G156" s="231"/>
      <c r="H156" s="234">
        <v>37.012999999999998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138</v>
      </c>
      <c r="AU156" s="240" t="s">
        <v>81</v>
      </c>
      <c r="AV156" s="13" t="s">
        <v>81</v>
      </c>
      <c r="AW156" s="13" t="s">
        <v>32</v>
      </c>
      <c r="AX156" s="13" t="s">
        <v>79</v>
      </c>
      <c r="AY156" s="240" t="s">
        <v>124</v>
      </c>
    </row>
    <row r="157" s="2" customFormat="1" ht="16.5" customHeight="1">
      <c r="A157" s="41"/>
      <c r="B157" s="42"/>
      <c r="C157" s="208" t="s">
        <v>229</v>
      </c>
      <c r="D157" s="208" t="s">
        <v>126</v>
      </c>
      <c r="E157" s="209" t="s">
        <v>230</v>
      </c>
      <c r="F157" s="210" t="s">
        <v>231</v>
      </c>
      <c r="G157" s="211" t="s">
        <v>175</v>
      </c>
      <c r="H157" s="212">
        <v>28.728000000000002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42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130</v>
      </c>
      <c r="AT157" s="220" t="s">
        <v>126</v>
      </c>
      <c r="AU157" s="220" t="s">
        <v>81</v>
      </c>
      <c r="AY157" s="20" t="s">
        <v>124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79</v>
      </c>
      <c r="BK157" s="221">
        <f>ROUND(I157*H157,2)</f>
        <v>0</v>
      </c>
      <c r="BL157" s="20" t="s">
        <v>130</v>
      </c>
      <c r="BM157" s="220" t="s">
        <v>232</v>
      </c>
    </row>
    <row r="158" s="2" customFormat="1">
      <c r="A158" s="41"/>
      <c r="B158" s="42"/>
      <c r="C158" s="43"/>
      <c r="D158" s="222" t="s">
        <v>132</v>
      </c>
      <c r="E158" s="43"/>
      <c r="F158" s="223" t="s">
        <v>233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132</v>
      </c>
      <c r="AU158" s="20" t="s">
        <v>81</v>
      </c>
    </row>
    <row r="159" s="2" customFormat="1">
      <c r="A159" s="41"/>
      <c r="B159" s="42"/>
      <c r="C159" s="43"/>
      <c r="D159" s="227" t="s">
        <v>134</v>
      </c>
      <c r="E159" s="43"/>
      <c r="F159" s="228" t="s">
        <v>234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134</v>
      </c>
      <c r="AU159" s="20" t="s">
        <v>81</v>
      </c>
    </row>
    <row r="160" s="14" customFormat="1">
      <c r="A160" s="14"/>
      <c r="B160" s="241"/>
      <c r="C160" s="242"/>
      <c r="D160" s="222" t="s">
        <v>138</v>
      </c>
      <c r="E160" s="243" t="s">
        <v>19</v>
      </c>
      <c r="F160" s="244" t="s">
        <v>188</v>
      </c>
      <c r="G160" s="242"/>
      <c r="H160" s="243" t="s">
        <v>19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138</v>
      </c>
      <c r="AU160" s="250" t="s">
        <v>81</v>
      </c>
      <c r="AV160" s="14" t="s">
        <v>79</v>
      </c>
      <c r="AW160" s="14" t="s">
        <v>32</v>
      </c>
      <c r="AX160" s="14" t="s">
        <v>71</v>
      </c>
      <c r="AY160" s="250" t="s">
        <v>124</v>
      </c>
    </row>
    <row r="161" s="13" customFormat="1">
      <c r="A161" s="13"/>
      <c r="B161" s="230"/>
      <c r="C161" s="231"/>
      <c r="D161" s="222" t="s">
        <v>138</v>
      </c>
      <c r="E161" s="232" t="s">
        <v>19</v>
      </c>
      <c r="F161" s="233" t="s">
        <v>235</v>
      </c>
      <c r="G161" s="231"/>
      <c r="H161" s="234">
        <v>21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138</v>
      </c>
      <c r="AU161" s="240" t="s">
        <v>81</v>
      </c>
      <c r="AV161" s="13" t="s">
        <v>81</v>
      </c>
      <c r="AW161" s="13" t="s">
        <v>32</v>
      </c>
      <c r="AX161" s="13" t="s">
        <v>71</v>
      </c>
      <c r="AY161" s="240" t="s">
        <v>124</v>
      </c>
    </row>
    <row r="162" s="14" customFormat="1">
      <c r="A162" s="14"/>
      <c r="B162" s="241"/>
      <c r="C162" s="242"/>
      <c r="D162" s="222" t="s">
        <v>138</v>
      </c>
      <c r="E162" s="243" t="s">
        <v>19</v>
      </c>
      <c r="F162" s="244" t="s">
        <v>190</v>
      </c>
      <c r="G162" s="242"/>
      <c r="H162" s="243" t="s">
        <v>19</v>
      </c>
      <c r="I162" s="245"/>
      <c r="J162" s="242"/>
      <c r="K162" s="242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138</v>
      </c>
      <c r="AU162" s="250" t="s">
        <v>81</v>
      </c>
      <c r="AV162" s="14" t="s">
        <v>79</v>
      </c>
      <c r="AW162" s="14" t="s">
        <v>32</v>
      </c>
      <c r="AX162" s="14" t="s">
        <v>71</v>
      </c>
      <c r="AY162" s="250" t="s">
        <v>124</v>
      </c>
    </row>
    <row r="163" s="13" customFormat="1">
      <c r="A163" s="13"/>
      <c r="B163" s="230"/>
      <c r="C163" s="231"/>
      <c r="D163" s="222" t="s">
        <v>138</v>
      </c>
      <c r="E163" s="232" t="s">
        <v>19</v>
      </c>
      <c r="F163" s="233" t="s">
        <v>236</v>
      </c>
      <c r="G163" s="231"/>
      <c r="H163" s="234">
        <v>7.7279999999999998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138</v>
      </c>
      <c r="AU163" s="240" t="s">
        <v>81</v>
      </c>
      <c r="AV163" s="13" t="s">
        <v>81</v>
      </c>
      <c r="AW163" s="13" t="s">
        <v>32</v>
      </c>
      <c r="AX163" s="13" t="s">
        <v>71</v>
      </c>
      <c r="AY163" s="240" t="s">
        <v>124</v>
      </c>
    </row>
    <row r="164" s="15" customFormat="1">
      <c r="A164" s="15"/>
      <c r="B164" s="251"/>
      <c r="C164" s="252"/>
      <c r="D164" s="222" t="s">
        <v>138</v>
      </c>
      <c r="E164" s="253" t="s">
        <v>19</v>
      </c>
      <c r="F164" s="254" t="s">
        <v>171</v>
      </c>
      <c r="G164" s="252"/>
      <c r="H164" s="255">
        <v>28.728000000000002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138</v>
      </c>
      <c r="AU164" s="261" t="s">
        <v>81</v>
      </c>
      <c r="AV164" s="15" t="s">
        <v>130</v>
      </c>
      <c r="AW164" s="15" t="s">
        <v>32</v>
      </c>
      <c r="AX164" s="15" t="s">
        <v>79</v>
      </c>
      <c r="AY164" s="261" t="s">
        <v>124</v>
      </c>
    </row>
    <row r="165" s="2" customFormat="1" ht="16.5" customHeight="1">
      <c r="A165" s="41"/>
      <c r="B165" s="42"/>
      <c r="C165" s="262" t="s">
        <v>237</v>
      </c>
      <c r="D165" s="262" t="s">
        <v>224</v>
      </c>
      <c r="E165" s="263" t="s">
        <v>238</v>
      </c>
      <c r="F165" s="264" t="s">
        <v>239</v>
      </c>
      <c r="G165" s="265" t="s">
        <v>209</v>
      </c>
      <c r="H165" s="266">
        <v>51.710000000000001</v>
      </c>
      <c r="I165" s="267"/>
      <c r="J165" s="268">
        <f>ROUND(I165*H165,2)</f>
        <v>0</v>
      </c>
      <c r="K165" s="269"/>
      <c r="L165" s="270"/>
      <c r="M165" s="271" t="s">
        <v>19</v>
      </c>
      <c r="N165" s="272" t="s">
        <v>42</v>
      </c>
      <c r="O165" s="87"/>
      <c r="P165" s="218">
        <f>O165*H165</f>
        <v>0</v>
      </c>
      <c r="Q165" s="218">
        <v>1</v>
      </c>
      <c r="R165" s="218">
        <f>Q165*H165</f>
        <v>51.710000000000001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192</v>
      </c>
      <c r="AT165" s="220" t="s">
        <v>224</v>
      </c>
      <c r="AU165" s="220" t="s">
        <v>81</v>
      </c>
      <c r="AY165" s="20" t="s">
        <v>124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79</v>
      </c>
      <c r="BK165" s="221">
        <f>ROUND(I165*H165,2)</f>
        <v>0</v>
      </c>
      <c r="BL165" s="20" t="s">
        <v>130</v>
      </c>
      <c r="BM165" s="220" t="s">
        <v>240</v>
      </c>
    </row>
    <row r="166" s="2" customFormat="1">
      <c r="A166" s="41"/>
      <c r="B166" s="42"/>
      <c r="C166" s="43"/>
      <c r="D166" s="222" t="s">
        <v>132</v>
      </c>
      <c r="E166" s="43"/>
      <c r="F166" s="223" t="s">
        <v>239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132</v>
      </c>
      <c r="AU166" s="20" t="s">
        <v>81</v>
      </c>
    </row>
    <row r="167" s="13" customFormat="1">
      <c r="A167" s="13"/>
      <c r="B167" s="230"/>
      <c r="C167" s="231"/>
      <c r="D167" s="222" t="s">
        <v>138</v>
      </c>
      <c r="E167" s="232" t="s">
        <v>19</v>
      </c>
      <c r="F167" s="233" t="s">
        <v>241</v>
      </c>
      <c r="G167" s="231"/>
      <c r="H167" s="234">
        <v>51.710000000000001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138</v>
      </c>
      <c r="AU167" s="240" t="s">
        <v>81</v>
      </c>
      <c r="AV167" s="13" t="s">
        <v>81</v>
      </c>
      <c r="AW167" s="13" t="s">
        <v>32</v>
      </c>
      <c r="AX167" s="13" t="s">
        <v>79</v>
      </c>
      <c r="AY167" s="240" t="s">
        <v>124</v>
      </c>
    </row>
    <row r="168" s="2" customFormat="1" ht="24.15" customHeight="1">
      <c r="A168" s="41"/>
      <c r="B168" s="42"/>
      <c r="C168" s="208" t="s">
        <v>8</v>
      </c>
      <c r="D168" s="208" t="s">
        <v>126</v>
      </c>
      <c r="E168" s="209" t="s">
        <v>242</v>
      </c>
      <c r="F168" s="210" t="s">
        <v>243</v>
      </c>
      <c r="G168" s="211" t="s">
        <v>129</v>
      </c>
      <c r="H168" s="212">
        <v>124</v>
      </c>
      <c r="I168" s="213"/>
      <c r="J168" s="214">
        <f>ROUND(I168*H168,2)</f>
        <v>0</v>
      </c>
      <c r="K168" s="215"/>
      <c r="L168" s="47"/>
      <c r="M168" s="216" t="s">
        <v>19</v>
      </c>
      <c r="N168" s="217" t="s">
        <v>42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130</v>
      </c>
      <c r="AT168" s="220" t="s">
        <v>126</v>
      </c>
      <c r="AU168" s="220" t="s">
        <v>81</v>
      </c>
      <c r="AY168" s="20" t="s">
        <v>124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79</v>
      </c>
      <c r="BK168" s="221">
        <f>ROUND(I168*H168,2)</f>
        <v>0</v>
      </c>
      <c r="BL168" s="20" t="s">
        <v>130</v>
      </c>
      <c r="BM168" s="220" t="s">
        <v>244</v>
      </c>
    </row>
    <row r="169" s="2" customFormat="1">
      <c r="A169" s="41"/>
      <c r="B169" s="42"/>
      <c r="C169" s="43"/>
      <c r="D169" s="222" t="s">
        <v>132</v>
      </c>
      <c r="E169" s="43"/>
      <c r="F169" s="223" t="s">
        <v>245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132</v>
      </c>
      <c r="AU169" s="20" t="s">
        <v>81</v>
      </c>
    </row>
    <row r="170" s="2" customFormat="1">
      <c r="A170" s="41"/>
      <c r="B170" s="42"/>
      <c r="C170" s="43"/>
      <c r="D170" s="227" t="s">
        <v>134</v>
      </c>
      <c r="E170" s="43"/>
      <c r="F170" s="228" t="s">
        <v>246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134</v>
      </c>
      <c r="AU170" s="20" t="s">
        <v>81</v>
      </c>
    </row>
    <row r="171" s="2" customFormat="1">
      <c r="A171" s="41"/>
      <c r="B171" s="42"/>
      <c r="C171" s="43"/>
      <c r="D171" s="222" t="s">
        <v>136</v>
      </c>
      <c r="E171" s="43"/>
      <c r="F171" s="229" t="s">
        <v>247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136</v>
      </c>
      <c r="AU171" s="20" t="s">
        <v>81</v>
      </c>
    </row>
    <row r="172" s="2" customFormat="1" ht="16.5" customHeight="1">
      <c r="A172" s="41"/>
      <c r="B172" s="42"/>
      <c r="C172" s="208" t="s">
        <v>248</v>
      </c>
      <c r="D172" s="208" t="s">
        <v>126</v>
      </c>
      <c r="E172" s="209" t="s">
        <v>249</v>
      </c>
      <c r="F172" s="210" t="s">
        <v>250</v>
      </c>
      <c r="G172" s="211" t="s">
        <v>129</v>
      </c>
      <c r="H172" s="212">
        <v>287.19999999999999</v>
      </c>
      <c r="I172" s="213"/>
      <c r="J172" s="214">
        <f>ROUND(I172*H172,2)</f>
        <v>0</v>
      </c>
      <c r="K172" s="215"/>
      <c r="L172" s="47"/>
      <c r="M172" s="216" t="s">
        <v>19</v>
      </c>
      <c r="N172" s="217" t="s">
        <v>42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130</v>
      </c>
      <c r="AT172" s="220" t="s">
        <v>126</v>
      </c>
      <c r="AU172" s="220" t="s">
        <v>81</v>
      </c>
      <c r="AY172" s="20" t="s">
        <v>124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79</v>
      </c>
      <c r="BK172" s="221">
        <f>ROUND(I172*H172,2)</f>
        <v>0</v>
      </c>
      <c r="BL172" s="20" t="s">
        <v>130</v>
      </c>
      <c r="BM172" s="220" t="s">
        <v>251</v>
      </c>
    </row>
    <row r="173" s="2" customFormat="1">
      <c r="A173" s="41"/>
      <c r="B173" s="42"/>
      <c r="C173" s="43"/>
      <c r="D173" s="222" t="s">
        <v>132</v>
      </c>
      <c r="E173" s="43"/>
      <c r="F173" s="223" t="s">
        <v>252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132</v>
      </c>
      <c r="AU173" s="20" t="s">
        <v>81</v>
      </c>
    </row>
    <row r="174" s="2" customFormat="1">
      <c r="A174" s="41"/>
      <c r="B174" s="42"/>
      <c r="C174" s="43"/>
      <c r="D174" s="227" t="s">
        <v>134</v>
      </c>
      <c r="E174" s="43"/>
      <c r="F174" s="228" t="s">
        <v>253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134</v>
      </c>
      <c r="AU174" s="20" t="s">
        <v>81</v>
      </c>
    </row>
    <row r="175" s="2" customFormat="1">
      <c r="A175" s="41"/>
      <c r="B175" s="42"/>
      <c r="C175" s="43"/>
      <c r="D175" s="222" t="s">
        <v>136</v>
      </c>
      <c r="E175" s="43"/>
      <c r="F175" s="229" t="s">
        <v>254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136</v>
      </c>
      <c r="AU175" s="20" t="s">
        <v>81</v>
      </c>
    </row>
    <row r="176" s="14" customFormat="1">
      <c r="A176" s="14"/>
      <c r="B176" s="241"/>
      <c r="C176" s="242"/>
      <c r="D176" s="222" t="s">
        <v>138</v>
      </c>
      <c r="E176" s="243" t="s">
        <v>19</v>
      </c>
      <c r="F176" s="244" t="s">
        <v>255</v>
      </c>
      <c r="G176" s="242"/>
      <c r="H176" s="243" t="s">
        <v>19</v>
      </c>
      <c r="I176" s="245"/>
      <c r="J176" s="242"/>
      <c r="K176" s="242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138</v>
      </c>
      <c r="AU176" s="250" t="s">
        <v>81</v>
      </c>
      <c r="AV176" s="14" t="s">
        <v>79</v>
      </c>
      <c r="AW176" s="14" t="s">
        <v>32</v>
      </c>
      <c r="AX176" s="14" t="s">
        <v>71</v>
      </c>
      <c r="AY176" s="250" t="s">
        <v>124</v>
      </c>
    </row>
    <row r="177" s="13" customFormat="1">
      <c r="A177" s="13"/>
      <c r="B177" s="230"/>
      <c r="C177" s="231"/>
      <c r="D177" s="222" t="s">
        <v>138</v>
      </c>
      <c r="E177" s="232" t="s">
        <v>19</v>
      </c>
      <c r="F177" s="233" t="s">
        <v>256</v>
      </c>
      <c r="G177" s="231"/>
      <c r="H177" s="234">
        <v>274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138</v>
      </c>
      <c r="AU177" s="240" t="s">
        <v>81</v>
      </c>
      <c r="AV177" s="13" t="s">
        <v>81</v>
      </c>
      <c r="AW177" s="13" t="s">
        <v>32</v>
      </c>
      <c r="AX177" s="13" t="s">
        <v>71</v>
      </c>
      <c r="AY177" s="240" t="s">
        <v>124</v>
      </c>
    </row>
    <row r="178" s="14" customFormat="1">
      <c r="A178" s="14"/>
      <c r="B178" s="241"/>
      <c r="C178" s="242"/>
      <c r="D178" s="222" t="s">
        <v>138</v>
      </c>
      <c r="E178" s="243" t="s">
        <v>19</v>
      </c>
      <c r="F178" s="244" t="s">
        <v>257</v>
      </c>
      <c r="G178" s="242"/>
      <c r="H178" s="243" t="s">
        <v>19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138</v>
      </c>
      <c r="AU178" s="250" t="s">
        <v>81</v>
      </c>
      <c r="AV178" s="14" t="s">
        <v>79</v>
      </c>
      <c r="AW178" s="14" t="s">
        <v>32</v>
      </c>
      <c r="AX178" s="14" t="s">
        <v>71</v>
      </c>
      <c r="AY178" s="250" t="s">
        <v>124</v>
      </c>
    </row>
    <row r="179" s="13" customFormat="1">
      <c r="A179" s="13"/>
      <c r="B179" s="230"/>
      <c r="C179" s="231"/>
      <c r="D179" s="222" t="s">
        <v>138</v>
      </c>
      <c r="E179" s="232" t="s">
        <v>19</v>
      </c>
      <c r="F179" s="233" t="s">
        <v>258</v>
      </c>
      <c r="G179" s="231"/>
      <c r="H179" s="234">
        <v>13.199999999999999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138</v>
      </c>
      <c r="AU179" s="240" t="s">
        <v>81</v>
      </c>
      <c r="AV179" s="13" t="s">
        <v>81</v>
      </c>
      <c r="AW179" s="13" t="s">
        <v>32</v>
      </c>
      <c r="AX179" s="13" t="s">
        <v>71</v>
      </c>
      <c r="AY179" s="240" t="s">
        <v>124</v>
      </c>
    </row>
    <row r="180" s="15" customFormat="1">
      <c r="A180" s="15"/>
      <c r="B180" s="251"/>
      <c r="C180" s="252"/>
      <c r="D180" s="222" t="s">
        <v>138</v>
      </c>
      <c r="E180" s="253" t="s">
        <v>19</v>
      </c>
      <c r="F180" s="254" t="s">
        <v>171</v>
      </c>
      <c r="G180" s="252"/>
      <c r="H180" s="255">
        <v>287.19999999999999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138</v>
      </c>
      <c r="AU180" s="261" t="s">
        <v>81</v>
      </c>
      <c r="AV180" s="15" t="s">
        <v>130</v>
      </c>
      <c r="AW180" s="15" t="s">
        <v>32</v>
      </c>
      <c r="AX180" s="15" t="s">
        <v>79</v>
      </c>
      <c r="AY180" s="261" t="s">
        <v>124</v>
      </c>
    </row>
    <row r="181" s="2" customFormat="1" ht="24.15" customHeight="1">
      <c r="A181" s="41"/>
      <c r="B181" s="42"/>
      <c r="C181" s="262" t="s">
        <v>259</v>
      </c>
      <c r="D181" s="262" t="s">
        <v>224</v>
      </c>
      <c r="E181" s="263" t="s">
        <v>260</v>
      </c>
      <c r="F181" s="264" t="s">
        <v>261</v>
      </c>
      <c r="G181" s="265" t="s">
        <v>175</v>
      </c>
      <c r="H181" s="266">
        <v>137</v>
      </c>
      <c r="I181" s="267"/>
      <c r="J181" s="268">
        <f>ROUND(I181*H181,2)</f>
        <v>0</v>
      </c>
      <c r="K181" s="269"/>
      <c r="L181" s="270"/>
      <c r="M181" s="271" t="s">
        <v>19</v>
      </c>
      <c r="N181" s="272" t="s">
        <v>42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192</v>
      </c>
      <c r="AT181" s="220" t="s">
        <v>224</v>
      </c>
      <c r="AU181" s="220" t="s">
        <v>81</v>
      </c>
      <c r="AY181" s="20" t="s">
        <v>124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79</v>
      </c>
      <c r="BK181" s="221">
        <f>ROUND(I181*H181,2)</f>
        <v>0</v>
      </c>
      <c r="BL181" s="20" t="s">
        <v>130</v>
      </c>
      <c r="BM181" s="220" t="s">
        <v>262</v>
      </c>
    </row>
    <row r="182" s="2" customFormat="1">
      <c r="A182" s="41"/>
      <c r="B182" s="42"/>
      <c r="C182" s="43"/>
      <c r="D182" s="222" t="s">
        <v>132</v>
      </c>
      <c r="E182" s="43"/>
      <c r="F182" s="223" t="s">
        <v>261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132</v>
      </c>
      <c r="AU182" s="20" t="s">
        <v>81</v>
      </c>
    </row>
    <row r="183" s="2" customFormat="1">
      <c r="A183" s="41"/>
      <c r="B183" s="42"/>
      <c r="C183" s="43"/>
      <c r="D183" s="222" t="s">
        <v>136</v>
      </c>
      <c r="E183" s="43"/>
      <c r="F183" s="229" t="s">
        <v>263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136</v>
      </c>
      <c r="AU183" s="20" t="s">
        <v>81</v>
      </c>
    </row>
    <row r="184" s="14" customFormat="1">
      <c r="A184" s="14"/>
      <c r="B184" s="241"/>
      <c r="C184" s="242"/>
      <c r="D184" s="222" t="s">
        <v>138</v>
      </c>
      <c r="E184" s="243" t="s">
        <v>19</v>
      </c>
      <c r="F184" s="244" t="s">
        <v>264</v>
      </c>
      <c r="G184" s="242"/>
      <c r="H184" s="243" t="s">
        <v>19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138</v>
      </c>
      <c r="AU184" s="250" t="s">
        <v>81</v>
      </c>
      <c r="AV184" s="14" t="s">
        <v>79</v>
      </c>
      <c r="AW184" s="14" t="s">
        <v>32</v>
      </c>
      <c r="AX184" s="14" t="s">
        <v>71</v>
      </c>
      <c r="AY184" s="250" t="s">
        <v>124</v>
      </c>
    </row>
    <row r="185" s="13" customFormat="1">
      <c r="A185" s="13"/>
      <c r="B185" s="230"/>
      <c r="C185" s="231"/>
      <c r="D185" s="222" t="s">
        <v>138</v>
      </c>
      <c r="E185" s="232" t="s">
        <v>19</v>
      </c>
      <c r="F185" s="233" t="s">
        <v>265</v>
      </c>
      <c r="G185" s="231"/>
      <c r="H185" s="234">
        <v>137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138</v>
      </c>
      <c r="AU185" s="240" t="s">
        <v>81</v>
      </c>
      <c r="AV185" s="13" t="s">
        <v>81</v>
      </c>
      <c r="AW185" s="13" t="s">
        <v>32</v>
      </c>
      <c r="AX185" s="13" t="s">
        <v>79</v>
      </c>
      <c r="AY185" s="240" t="s">
        <v>124</v>
      </c>
    </row>
    <row r="186" s="2" customFormat="1" ht="16.5" customHeight="1">
      <c r="A186" s="41"/>
      <c r="B186" s="42"/>
      <c r="C186" s="208" t="s">
        <v>266</v>
      </c>
      <c r="D186" s="208" t="s">
        <v>126</v>
      </c>
      <c r="E186" s="209" t="s">
        <v>267</v>
      </c>
      <c r="F186" s="210" t="s">
        <v>268</v>
      </c>
      <c r="G186" s="211" t="s">
        <v>129</v>
      </c>
      <c r="H186" s="212">
        <v>184</v>
      </c>
      <c r="I186" s="213"/>
      <c r="J186" s="214">
        <f>ROUND(I186*H186,2)</f>
        <v>0</v>
      </c>
      <c r="K186" s="215"/>
      <c r="L186" s="47"/>
      <c r="M186" s="216" t="s">
        <v>19</v>
      </c>
      <c r="N186" s="217" t="s">
        <v>42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130</v>
      </c>
      <c r="AT186" s="220" t="s">
        <v>126</v>
      </c>
      <c r="AU186" s="220" t="s">
        <v>81</v>
      </c>
      <c r="AY186" s="20" t="s">
        <v>124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79</v>
      </c>
      <c r="BK186" s="221">
        <f>ROUND(I186*H186,2)</f>
        <v>0</v>
      </c>
      <c r="BL186" s="20" t="s">
        <v>130</v>
      </c>
      <c r="BM186" s="220" t="s">
        <v>269</v>
      </c>
    </row>
    <row r="187" s="2" customFormat="1">
      <c r="A187" s="41"/>
      <c r="B187" s="42"/>
      <c r="C187" s="43"/>
      <c r="D187" s="222" t="s">
        <v>132</v>
      </c>
      <c r="E187" s="43"/>
      <c r="F187" s="223" t="s">
        <v>270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132</v>
      </c>
      <c r="AU187" s="20" t="s">
        <v>81</v>
      </c>
    </row>
    <row r="188" s="2" customFormat="1">
      <c r="A188" s="41"/>
      <c r="B188" s="42"/>
      <c r="C188" s="43"/>
      <c r="D188" s="227" t="s">
        <v>134</v>
      </c>
      <c r="E188" s="43"/>
      <c r="F188" s="228" t="s">
        <v>271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134</v>
      </c>
      <c r="AU188" s="20" t="s">
        <v>81</v>
      </c>
    </row>
    <row r="189" s="2" customFormat="1">
      <c r="A189" s="41"/>
      <c r="B189" s="42"/>
      <c r="C189" s="43"/>
      <c r="D189" s="222" t="s">
        <v>136</v>
      </c>
      <c r="E189" s="43"/>
      <c r="F189" s="229" t="s">
        <v>254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136</v>
      </c>
      <c r="AU189" s="20" t="s">
        <v>81</v>
      </c>
    </row>
    <row r="190" s="2" customFormat="1" ht="16.5" customHeight="1">
      <c r="A190" s="41"/>
      <c r="B190" s="42"/>
      <c r="C190" s="262" t="s">
        <v>272</v>
      </c>
      <c r="D190" s="262" t="s">
        <v>224</v>
      </c>
      <c r="E190" s="263" t="s">
        <v>273</v>
      </c>
      <c r="F190" s="264" t="s">
        <v>274</v>
      </c>
      <c r="G190" s="265" t="s">
        <v>209</v>
      </c>
      <c r="H190" s="266">
        <v>30.359999999999999</v>
      </c>
      <c r="I190" s="267"/>
      <c r="J190" s="268">
        <f>ROUND(I190*H190,2)</f>
        <v>0</v>
      </c>
      <c r="K190" s="269"/>
      <c r="L190" s="270"/>
      <c r="M190" s="271" t="s">
        <v>19</v>
      </c>
      <c r="N190" s="272" t="s">
        <v>42</v>
      </c>
      <c r="O190" s="87"/>
      <c r="P190" s="218">
        <f>O190*H190</f>
        <v>0</v>
      </c>
      <c r="Q190" s="218">
        <v>1</v>
      </c>
      <c r="R190" s="218">
        <f>Q190*H190</f>
        <v>30.359999999999999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192</v>
      </c>
      <c r="AT190" s="220" t="s">
        <v>224</v>
      </c>
      <c r="AU190" s="220" t="s">
        <v>81</v>
      </c>
      <c r="AY190" s="20" t="s">
        <v>124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79</v>
      </c>
      <c r="BK190" s="221">
        <f>ROUND(I190*H190,2)</f>
        <v>0</v>
      </c>
      <c r="BL190" s="20" t="s">
        <v>130</v>
      </c>
      <c r="BM190" s="220" t="s">
        <v>275</v>
      </c>
    </row>
    <row r="191" s="2" customFormat="1">
      <c r="A191" s="41"/>
      <c r="B191" s="42"/>
      <c r="C191" s="43"/>
      <c r="D191" s="222" t="s">
        <v>132</v>
      </c>
      <c r="E191" s="43"/>
      <c r="F191" s="223" t="s">
        <v>274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132</v>
      </c>
      <c r="AU191" s="20" t="s">
        <v>81</v>
      </c>
    </row>
    <row r="192" s="13" customFormat="1">
      <c r="A192" s="13"/>
      <c r="B192" s="230"/>
      <c r="C192" s="231"/>
      <c r="D192" s="222" t="s">
        <v>138</v>
      </c>
      <c r="E192" s="232" t="s">
        <v>19</v>
      </c>
      <c r="F192" s="233" t="s">
        <v>276</v>
      </c>
      <c r="G192" s="231"/>
      <c r="H192" s="234">
        <v>30.359999999999999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138</v>
      </c>
      <c r="AU192" s="240" t="s">
        <v>81</v>
      </c>
      <c r="AV192" s="13" t="s">
        <v>81</v>
      </c>
      <c r="AW192" s="13" t="s">
        <v>32</v>
      </c>
      <c r="AX192" s="13" t="s">
        <v>79</v>
      </c>
      <c r="AY192" s="240" t="s">
        <v>124</v>
      </c>
    </row>
    <row r="193" s="2" customFormat="1" ht="16.5" customHeight="1">
      <c r="A193" s="41"/>
      <c r="B193" s="42"/>
      <c r="C193" s="208" t="s">
        <v>277</v>
      </c>
      <c r="D193" s="208" t="s">
        <v>126</v>
      </c>
      <c r="E193" s="209" t="s">
        <v>278</v>
      </c>
      <c r="F193" s="210" t="s">
        <v>279</v>
      </c>
      <c r="G193" s="211" t="s">
        <v>129</v>
      </c>
      <c r="H193" s="212">
        <v>184</v>
      </c>
      <c r="I193" s="213"/>
      <c r="J193" s="214">
        <f>ROUND(I193*H193,2)</f>
        <v>0</v>
      </c>
      <c r="K193" s="215"/>
      <c r="L193" s="47"/>
      <c r="M193" s="216" t="s">
        <v>19</v>
      </c>
      <c r="N193" s="217" t="s">
        <v>42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130</v>
      </c>
      <c r="AT193" s="220" t="s">
        <v>126</v>
      </c>
      <c r="AU193" s="220" t="s">
        <v>81</v>
      </c>
      <c r="AY193" s="20" t="s">
        <v>124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79</v>
      </c>
      <c r="BK193" s="221">
        <f>ROUND(I193*H193,2)</f>
        <v>0</v>
      </c>
      <c r="BL193" s="20" t="s">
        <v>130</v>
      </c>
      <c r="BM193" s="220" t="s">
        <v>280</v>
      </c>
    </row>
    <row r="194" s="2" customFormat="1">
      <c r="A194" s="41"/>
      <c r="B194" s="42"/>
      <c r="C194" s="43"/>
      <c r="D194" s="222" t="s">
        <v>132</v>
      </c>
      <c r="E194" s="43"/>
      <c r="F194" s="223" t="s">
        <v>281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132</v>
      </c>
      <c r="AU194" s="20" t="s">
        <v>81</v>
      </c>
    </row>
    <row r="195" s="2" customFormat="1">
      <c r="A195" s="41"/>
      <c r="B195" s="42"/>
      <c r="C195" s="43"/>
      <c r="D195" s="227" t="s">
        <v>134</v>
      </c>
      <c r="E195" s="43"/>
      <c r="F195" s="228" t="s">
        <v>282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134</v>
      </c>
      <c r="AU195" s="20" t="s">
        <v>81</v>
      </c>
    </row>
    <row r="196" s="2" customFormat="1">
      <c r="A196" s="41"/>
      <c r="B196" s="42"/>
      <c r="C196" s="43"/>
      <c r="D196" s="222" t="s">
        <v>136</v>
      </c>
      <c r="E196" s="43"/>
      <c r="F196" s="229" t="s">
        <v>247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136</v>
      </c>
      <c r="AU196" s="20" t="s">
        <v>81</v>
      </c>
    </row>
    <row r="197" s="2" customFormat="1" ht="16.5" customHeight="1">
      <c r="A197" s="41"/>
      <c r="B197" s="42"/>
      <c r="C197" s="262" t="s">
        <v>7</v>
      </c>
      <c r="D197" s="262" t="s">
        <v>224</v>
      </c>
      <c r="E197" s="263" t="s">
        <v>283</v>
      </c>
      <c r="F197" s="264" t="s">
        <v>284</v>
      </c>
      <c r="G197" s="265" t="s">
        <v>285</v>
      </c>
      <c r="H197" s="266">
        <v>4.5999999999999996</v>
      </c>
      <c r="I197" s="267"/>
      <c r="J197" s="268">
        <f>ROUND(I197*H197,2)</f>
        <v>0</v>
      </c>
      <c r="K197" s="269"/>
      <c r="L197" s="270"/>
      <c r="M197" s="271" t="s">
        <v>19</v>
      </c>
      <c r="N197" s="272" t="s">
        <v>42</v>
      </c>
      <c r="O197" s="87"/>
      <c r="P197" s="218">
        <f>O197*H197</f>
        <v>0</v>
      </c>
      <c r="Q197" s="218">
        <v>0.001</v>
      </c>
      <c r="R197" s="218">
        <f>Q197*H197</f>
        <v>0.0045999999999999999</v>
      </c>
      <c r="S197" s="218">
        <v>0</v>
      </c>
      <c r="T197" s="219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0" t="s">
        <v>192</v>
      </c>
      <c r="AT197" s="220" t="s">
        <v>224</v>
      </c>
      <c r="AU197" s="220" t="s">
        <v>81</v>
      </c>
      <c r="AY197" s="20" t="s">
        <v>124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20" t="s">
        <v>79</v>
      </c>
      <c r="BK197" s="221">
        <f>ROUND(I197*H197,2)</f>
        <v>0</v>
      </c>
      <c r="BL197" s="20" t="s">
        <v>130</v>
      </c>
      <c r="BM197" s="220" t="s">
        <v>286</v>
      </c>
    </row>
    <row r="198" s="2" customFormat="1">
      <c r="A198" s="41"/>
      <c r="B198" s="42"/>
      <c r="C198" s="43"/>
      <c r="D198" s="222" t="s">
        <v>132</v>
      </c>
      <c r="E198" s="43"/>
      <c r="F198" s="223" t="s">
        <v>284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132</v>
      </c>
      <c r="AU198" s="20" t="s">
        <v>81</v>
      </c>
    </row>
    <row r="199" s="13" customFormat="1">
      <c r="A199" s="13"/>
      <c r="B199" s="230"/>
      <c r="C199" s="231"/>
      <c r="D199" s="222" t="s">
        <v>138</v>
      </c>
      <c r="E199" s="232" t="s">
        <v>19</v>
      </c>
      <c r="F199" s="233" t="s">
        <v>287</v>
      </c>
      <c r="G199" s="231"/>
      <c r="H199" s="234">
        <v>4.5999999999999996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138</v>
      </c>
      <c r="AU199" s="240" t="s">
        <v>81</v>
      </c>
      <c r="AV199" s="13" t="s">
        <v>81</v>
      </c>
      <c r="AW199" s="13" t="s">
        <v>32</v>
      </c>
      <c r="AX199" s="13" t="s">
        <v>79</v>
      </c>
      <c r="AY199" s="240" t="s">
        <v>124</v>
      </c>
    </row>
    <row r="200" s="12" customFormat="1" ht="22.8" customHeight="1">
      <c r="A200" s="12"/>
      <c r="B200" s="192"/>
      <c r="C200" s="193"/>
      <c r="D200" s="194" t="s">
        <v>70</v>
      </c>
      <c r="E200" s="206" t="s">
        <v>130</v>
      </c>
      <c r="F200" s="206" t="s">
        <v>288</v>
      </c>
      <c r="G200" s="193"/>
      <c r="H200" s="193"/>
      <c r="I200" s="196"/>
      <c r="J200" s="207">
        <f>BK200</f>
        <v>0</v>
      </c>
      <c r="K200" s="193"/>
      <c r="L200" s="198"/>
      <c r="M200" s="199"/>
      <c r="N200" s="200"/>
      <c r="O200" s="200"/>
      <c r="P200" s="201">
        <f>SUM(P201:P218)</f>
        <v>0</v>
      </c>
      <c r="Q200" s="200"/>
      <c r="R200" s="201">
        <f>SUM(R201:R218)</f>
        <v>2.1739419999999998</v>
      </c>
      <c r="S200" s="200"/>
      <c r="T200" s="202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3" t="s">
        <v>79</v>
      </c>
      <c r="AT200" s="204" t="s">
        <v>70</v>
      </c>
      <c r="AU200" s="204" t="s">
        <v>79</v>
      </c>
      <c r="AY200" s="203" t="s">
        <v>124</v>
      </c>
      <c r="BK200" s="205">
        <f>SUM(BK201:BK218)</f>
        <v>0</v>
      </c>
    </row>
    <row r="201" s="2" customFormat="1" ht="16.5" customHeight="1">
      <c r="A201" s="41"/>
      <c r="B201" s="42"/>
      <c r="C201" s="208" t="s">
        <v>289</v>
      </c>
      <c r="D201" s="208" t="s">
        <v>126</v>
      </c>
      <c r="E201" s="209" t="s">
        <v>290</v>
      </c>
      <c r="F201" s="210" t="s">
        <v>291</v>
      </c>
      <c r="G201" s="211" t="s">
        <v>175</v>
      </c>
      <c r="H201" s="212">
        <v>6.8399999999999999</v>
      </c>
      <c r="I201" s="213"/>
      <c r="J201" s="214">
        <f>ROUND(I201*H201,2)</f>
        <v>0</v>
      </c>
      <c r="K201" s="215"/>
      <c r="L201" s="47"/>
      <c r="M201" s="216" t="s">
        <v>19</v>
      </c>
      <c r="N201" s="217" t="s">
        <v>42</v>
      </c>
      <c r="O201" s="87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130</v>
      </c>
      <c r="AT201" s="220" t="s">
        <v>126</v>
      </c>
      <c r="AU201" s="220" t="s">
        <v>81</v>
      </c>
      <c r="AY201" s="20" t="s">
        <v>124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79</v>
      </c>
      <c r="BK201" s="221">
        <f>ROUND(I201*H201,2)</f>
        <v>0</v>
      </c>
      <c r="BL201" s="20" t="s">
        <v>130</v>
      </c>
      <c r="BM201" s="220" t="s">
        <v>292</v>
      </c>
    </row>
    <row r="202" s="2" customFormat="1">
      <c r="A202" s="41"/>
      <c r="B202" s="42"/>
      <c r="C202" s="43"/>
      <c r="D202" s="222" t="s">
        <v>132</v>
      </c>
      <c r="E202" s="43"/>
      <c r="F202" s="223" t="s">
        <v>293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132</v>
      </c>
      <c r="AU202" s="20" t="s">
        <v>81</v>
      </c>
    </row>
    <row r="203" s="2" customFormat="1">
      <c r="A203" s="41"/>
      <c r="B203" s="42"/>
      <c r="C203" s="43"/>
      <c r="D203" s="227" t="s">
        <v>134</v>
      </c>
      <c r="E203" s="43"/>
      <c r="F203" s="228" t="s">
        <v>294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134</v>
      </c>
      <c r="AU203" s="20" t="s">
        <v>81</v>
      </c>
    </row>
    <row r="204" s="14" customFormat="1">
      <c r="A204" s="14"/>
      <c r="B204" s="241"/>
      <c r="C204" s="242"/>
      <c r="D204" s="222" t="s">
        <v>138</v>
      </c>
      <c r="E204" s="243" t="s">
        <v>19</v>
      </c>
      <c r="F204" s="244" t="s">
        <v>188</v>
      </c>
      <c r="G204" s="242"/>
      <c r="H204" s="243" t="s">
        <v>19</v>
      </c>
      <c r="I204" s="245"/>
      <c r="J204" s="242"/>
      <c r="K204" s="242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138</v>
      </c>
      <c r="AU204" s="250" t="s">
        <v>81</v>
      </c>
      <c r="AV204" s="14" t="s">
        <v>79</v>
      </c>
      <c r="AW204" s="14" t="s">
        <v>32</v>
      </c>
      <c r="AX204" s="14" t="s">
        <v>71</v>
      </c>
      <c r="AY204" s="250" t="s">
        <v>124</v>
      </c>
    </row>
    <row r="205" s="13" customFormat="1">
      <c r="A205" s="13"/>
      <c r="B205" s="230"/>
      <c r="C205" s="231"/>
      <c r="D205" s="222" t="s">
        <v>138</v>
      </c>
      <c r="E205" s="232" t="s">
        <v>19</v>
      </c>
      <c r="F205" s="233" t="s">
        <v>295</v>
      </c>
      <c r="G205" s="231"/>
      <c r="H205" s="234">
        <v>5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138</v>
      </c>
      <c r="AU205" s="240" t="s">
        <v>81</v>
      </c>
      <c r="AV205" s="13" t="s">
        <v>81</v>
      </c>
      <c r="AW205" s="13" t="s">
        <v>32</v>
      </c>
      <c r="AX205" s="13" t="s">
        <v>71</v>
      </c>
      <c r="AY205" s="240" t="s">
        <v>124</v>
      </c>
    </row>
    <row r="206" s="14" customFormat="1">
      <c r="A206" s="14"/>
      <c r="B206" s="241"/>
      <c r="C206" s="242"/>
      <c r="D206" s="222" t="s">
        <v>138</v>
      </c>
      <c r="E206" s="243" t="s">
        <v>19</v>
      </c>
      <c r="F206" s="244" t="s">
        <v>190</v>
      </c>
      <c r="G206" s="242"/>
      <c r="H206" s="243" t="s">
        <v>19</v>
      </c>
      <c r="I206" s="245"/>
      <c r="J206" s="242"/>
      <c r="K206" s="242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138</v>
      </c>
      <c r="AU206" s="250" t="s">
        <v>81</v>
      </c>
      <c r="AV206" s="14" t="s">
        <v>79</v>
      </c>
      <c r="AW206" s="14" t="s">
        <v>32</v>
      </c>
      <c r="AX206" s="14" t="s">
        <v>71</v>
      </c>
      <c r="AY206" s="250" t="s">
        <v>124</v>
      </c>
    </row>
    <row r="207" s="13" customFormat="1">
      <c r="A207" s="13"/>
      <c r="B207" s="230"/>
      <c r="C207" s="231"/>
      <c r="D207" s="222" t="s">
        <v>138</v>
      </c>
      <c r="E207" s="232" t="s">
        <v>19</v>
      </c>
      <c r="F207" s="233" t="s">
        <v>296</v>
      </c>
      <c r="G207" s="231"/>
      <c r="H207" s="234">
        <v>1.8400000000000001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138</v>
      </c>
      <c r="AU207" s="240" t="s">
        <v>81</v>
      </c>
      <c r="AV207" s="13" t="s">
        <v>81</v>
      </c>
      <c r="AW207" s="13" t="s">
        <v>32</v>
      </c>
      <c r="AX207" s="13" t="s">
        <v>71</v>
      </c>
      <c r="AY207" s="240" t="s">
        <v>124</v>
      </c>
    </row>
    <row r="208" s="15" customFormat="1">
      <c r="A208" s="15"/>
      <c r="B208" s="251"/>
      <c r="C208" s="252"/>
      <c r="D208" s="222" t="s">
        <v>138</v>
      </c>
      <c r="E208" s="253" t="s">
        <v>19</v>
      </c>
      <c r="F208" s="254" t="s">
        <v>171</v>
      </c>
      <c r="G208" s="252"/>
      <c r="H208" s="255">
        <v>6.8399999999999999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1" t="s">
        <v>138</v>
      </c>
      <c r="AU208" s="261" t="s">
        <v>81</v>
      </c>
      <c r="AV208" s="15" t="s">
        <v>130</v>
      </c>
      <c r="AW208" s="15" t="s">
        <v>32</v>
      </c>
      <c r="AX208" s="15" t="s">
        <v>79</v>
      </c>
      <c r="AY208" s="261" t="s">
        <v>124</v>
      </c>
    </row>
    <row r="209" s="2" customFormat="1" ht="16.5" customHeight="1">
      <c r="A209" s="41"/>
      <c r="B209" s="42"/>
      <c r="C209" s="208" t="s">
        <v>297</v>
      </c>
      <c r="D209" s="208" t="s">
        <v>126</v>
      </c>
      <c r="E209" s="209" t="s">
        <v>298</v>
      </c>
      <c r="F209" s="210" t="s">
        <v>299</v>
      </c>
      <c r="G209" s="211" t="s">
        <v>300</v>
      </c>
      <c r="H209" s="212">
        <v>19</v>
      </c>
      <c r="I209" s="213"/>
      <c r="J209" s="214">
        <f>ROUND(I209*H209,2)</f>
        <v>0</v>
      </c>
      <c r="K209" s="215"/>
      <c r="L209" s="47"/>
      <c r="M209" s="216" t="s">
        <v>19</v>
      </c>
      <c r="N209" s="217" t="s">
        <v>42</v>
      </c>
      <c r="O209" s="87"/>
      <c r="P209" s="218">
        <f>O209*H209</f>
        <v>0</v>
      </c>
      <c r="Q209" s="218">
        <v>0.087417999999999996</v>
      </c>
      <c r="R209" s="218">
        <f>Q209*H209</f>
        <v>1.6609419999999999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130</v>
      </c>
      <c r="AT209" s="220" t="s">
        <v>126</v>
      </c>
      <c r="AU209" s="220" t="s">
        <v>81</v>
      </c>
      <c r="AY209" s="20" t="s">
        <v>124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79</v>
      </c>
      <c r="BK209" s="221">
        <f>ROUND(I209*H209,2)</f>
        <v>0</v>
      </c>
      <c r="BL209" s="20" t="s">
        <v>130</v>
      </c>
      <c r="BM209" s="220" t="s">
        <v>301</v>
      </c>
    </row>
    <row r="210" s="2" customFormat="1">
      <c r="A210" s="41"/>
      <c r="B210" s="42"/>
      <c r="C210" s="43"/>
      <c r="D210" s="222" t="s">
        <v>132</v>
      </c>
      <c r="E210" s="43"/>
      <c r="F210" s="223" t="s">
        <v>302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132</v>
      </c>
      <c r="AU210" s="20" t="s">
        <v>81</v>
      </c>
    </row>
    <row r="211" s="2" customFormat="1">
      <c r="A211" s="41"/>
      <c r="B211" s="42"/>
      <c r="C211" s="43"/>
      <c r="D211" s="227" t="s">
        <v>134</v>
      </c>
      <c r="E211" s="43"/>
      <c r="F211" s="228" t="s">
        <v>303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134</v>
      </c>
      <c r="AU211" s="20" t="s">
        <v>81</v>
      </c>
    </row>
    <row r="212" s="2" customFormat="1" ht="16.5" customHeight="1">
      <c r="A212" s="41"/>
      <c r="B212" s="42"/>
      <c r="C212" s="262" t="s">
        <v>304</v>
      </c>
      <c r="D212" s="262" t="s">
        <v>224</v>
      </c>
      <c r="E212" s="263" t="s">
        <v>305</v>
      </c>
      <c r="F212" s="264" t="s">
        <v>306</v>
      </c>
      <c r="G212" s="265" t="s">
        <v>300</v>
      </c>
      <c r="H212" s="266">
        <v>19</v>
      </c>
      <c r="I212" s="267"/>
      <c r="J212" s="268">
        <f>ROUND(I212*H212,2)</f>
        <v>0</v>
      </c>
      <c r="K212" s="269"/>
      <c r="L212" s="270"/>
      <c r="M212" s="271" t="s">
        <v>19</v>
      </c>
      <c r="N212" s="272" t="s">
        <v>42</v>
      </c>
      <c r="O212" s="87"/>
      <c r="P212" s="218">
        <f>O212*H212</f>
        <v>0</v>
      </c>
      <c r="Q212" s="218">
        <v>0.027</v>
      </c>
      <c r="R212" s="218">
        <f>Q212*H212</f>
        <v>0.51300000000000001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192</v>
      </c>
      <c r="AT212" s="220" t="s">
        <v>224</v>
      </c>
      <c r="AU212" s="220" t="s">
        <v>81</v>
      </c>
      <c r="AY212" s="20" t="s">
        <v>124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79</v>
      </c>
      <c r="BK212" s="221">
        <f>ROUND(I212*H212,2)</f>
        <v>0</v>
      </c>
      <c r="BL212" s="20" t="s">
        <v>130</v>
      </c>
      <c r="BM212" s="220" t="s">
        <v>307</v>
      </c>
    </row>
    <row r="213" s="2" customFormat="1">
      <c r="A213" s="41"/>
      <c r="B213" s="42"/>
      <c r="C213" s="43"/>
      <c r="D213" s="222" t="s">
        <v>132</v>
      </c>
      <c r="E213" s="43"/>
      <c r="F213" s="223" t="s">
        <v>306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132</v>
      </c>
      <c r="AU213" s="20" t="s">
        <v>81</v>
      </c>
    </row>
    <row r="214" s="2" customFormat="1" ht="21.75" customHeight="1">
      <c r="A214" s="41"/>
      <c r="B214" s="42"/>
      <c r="C214" s="208" t="s">
        <v>308</v>
      </c>
      <c r="D214" s="208" t="s">
        <v>126</v>
      </c>
      <c r="E214" s="209" t="s">
        <v>309</v>
      </c>
      <c r="F214" s="210" t="s">
        <v>310</v>
      </c>
      <c r="G214" s="211" t="s">
        <v>175</v>
      </c>
      <c r="H214" s="212">
        <v>0.68400000000000005</v>
      </c>
      <c r="I214" s="213"/>
      <c r="J214" s="214">
        <f>ROUND(I214*H214,2)</f>
        <v>0</v>
      </c>
      <c r="K214" s="215"/>
      <c r="L214" s="47"/>
      <c r="M214" s="216" t="s">
        <v>19</v>
      </c>
      <c r="N214" s="217" t="s">
        <v>42</v>
      </c>
      <c r="O214" s="87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130</v>
      </c>
      <c r="AT214" s="220" t="s">
        <v>126</v>
      </c>
      <c r="AU214" s="220" t="s">
        <v>81</v>
      </c>
      <c r="AY214" s="20" t="s">
        <v>124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0" t="s">
        <v>79</v>
      </c>
      <c r="BK214" s="221">
        <f>ROUND(I214*H214,2)</f>
        <v>0</v>
      </c>
      <c r="BL214" s="20" t="s">
        <v>130</v>
      </c>
      <c r="BM214" s="220" t="s">
        <v>311</v>
      </c>
    </row>
    <row r="215" s="2" customFormat="1">
      <c r="A215" s="41"/>
      <c r="B215" s="42"/>
      <c r="C215" s="43"/>
      <c r="D215" s="222" t="s">
        <v>132</v>
      </c>
      <c r="E215" s="43"/>
      <c r="F215" s="223" t="s">
        <v>312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132</v>
      </c>
      <c r="AU215" s="20" t="s">
        <v>81</v>
      </c>
    </row>
    <row r="216" s="2" customFormat="1">
      <c r="A216" s="41"/>
      <c r="B216" s="42"/>
      <c r="C216" s="43"/>
      <c r="D216" s="227" t="s">
        <v>134</v>
      </c>
      <c r="E216" s="43"/>
      <c r="F216" s="228" t="s">
        <v>313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134</v>
      </c>
      <c r="AU216" s="20" t="s">
        <v>81</v>
      </c>
    </row>
    <row r="217" s="2" customFormat="1">
      <c r="A217" s="41"/>
      <c r="B217" s="42"/>
      <c r="C217" s="43"/>
      <c r="D217" s="222" t="s">
        <v>136</v>
      </c>
      <c r="E217" s="43"/>
      <c r="F217" s="229" t="s">
        <v>314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136</v>
      </c>
      <c r="AU217" s="20" t="s">
        <v>81</v>
      </c>
    </row>
    <row r="218" s="13" customFormat="1">
      <c r="A218" s="13"/>
      <c r="B218" s="230"/>
      <c r="C218" s="231"/>
      <c r="D218" s="222" t="s">
        <v>138</v>
      </c>
      <c r="E218" s="232" t="s">
        <v>19</v>
      </c>
      <c r="F218" s="233" t="s">
        <v>315</v>
      </c>
      <c r="G218" s="231"/>
      <c r="H218" s="234">
        <v>0.68400000000000005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138</v>
      </c>
      <c r="AU218" s="240" t="s">
        <v>81</v>
      </c>
      <c r="AV218" s="13" t="s">
        <v>81</v>
      </c>
      <c r="AW218" s="13" t="s">
        <v>32</v>
      </c>
      <c r="AX218" s="13" t="s">
        <v>79</v>
      </c>
      <c r="AY218" s="240" t="s">
        <v>124</v>
      </c>
    </row>
    <row r="219" s="12" customFormat="1" ht="22.8" customHeight="1">
      <c r="A219" s="12"/>
      <c r="B219" s="192"/>
      <c r="C219" s="193"/>
      <c r="D219" s="194" t="s">
        <v>70</v>
      </c>
      <c r="E219" s="206" t="s">
        <v>163</v>
      </c>
      <c r="F219" s="206" t="s">
        <v>316</v>
      </c>
      <c r="G219" s="193"/>
      <c r="H219" s="193"/>
      <c r="I219" s="196"/>
      <c r="J219" s="207">
        <f>BK219</f>
        <v>0</v>
      </c>
      <c r="K219" s="193"/>
      <c r="L219" s="198"/>
      <c r="M219" s="199"/>
      <c r="N219" s="200"/>
      <c r="O219" s="200"/>
      <c r="P219" s="201">
        <f>SUM(P220:P303)</f>
        <v>0</v>
      </c>
      <c r="Q219" s="200"/>
      <c r="R219" s="201">
        <f>SUM(R220:R303)</f>
        <v>59.392454999999998</v>
      </c>
      <c r="S219" s="200"/>
      <c r="T219" s="202">
        <f>SUM(T220:T303)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3" t="s">
        <v>79</v>
      </c>
      <c r="AT219" s="204" t="s">
        <v>70</v>
      </c>
      <c r="AU219" s="204" t="s">
        <v>79</v>
      </c>
      <c r="AY219" s="203" t="s">
        <v>124</v>
      </c>
      <c r="BK219" s="205">
        <f>SUM(BK220:BK303)</f>
        <v>0</v>
      </c>
    </row>
    <row r="220" s="2" customFormat="1" ht="16.5" customHeight="1">
      <c r="A220" s="41"/>
      <c r="B220" s="42"/>
      <c r="C220" s="208" t="s">
        <v>317</v>
      </c>
      <c r="D220" s="208" t="s">
        <v>126</v>
      </c>
      <c r="E220" s="209" t="s">
        <v>318</v>
      </c>
      <c r="F220" s="210" t="s">
        <v>319</v>
      </c>
      <c r="G220" s="211" t="s">
        <v>129</v>
      </c>
      <c r="H220" s="212">
        <v>204.69999999999999</v>
      </c>
      <c r="I220" s="213"/>
      <c r="J220" s="214">
        <f>ROUND(I220*H220,2)</f>
        <v>0</v>
      </c>
      <c r="K220" s="215"/>
      <c r="L220" s="47"/>
      <c r="M220" s="216" t="s">
        <v>19</v>
      </c>
      <c r="N220" s="217" t="s">
        <v>42</v>
      </c>
      <c r="O220" s="87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130</v>
      </c>
      <c r="AT220" s="220" t="s">
        <v>126</v>
      </c>
      <c r="AU220" s="220" t="s">
        <v>81</v>
      </c>
      <c r="AY220" s="20" t="s">
        <v>124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79</v>
      </c>
      <c r="BK220" s="221">
        <f>ROUND(I220*H220,2)</f>
        <v>0</v>
      </c>
      <c r="BL220" s="20" t="s">
        <v>130</v>
      </c>
      <c r="BM220" s="220" t="s">
        <v>320</v>
      </c>
    </row>
    <row r="221" s="2" customFormat="1">
      <c r="A221" s="41"/>
      <c r="B221" s="42"/>
      <c r="C221" s="43"/>
      <c r="D221" s="222" t="s">
        <v>132</v>
      </c>
      <c r="E221" s="43"/>
      <c r="F221" s="223" t="s">
        <v>321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132</v>
      </c>
      <c r="AU221" s="20" t="s">
        <v>81</v>
      </c>
    </row>
    <row r="222" s="2" customFormat="1">
      <c r="A222" s="41"/>
      <c r="B222" s="42"/>
      <c r="C222" s="43"/>
      <c r="D222" s="227" t="s">
        <v>134</v>
      </c>
      <c r="E222" s="43"/>
      <c r="F222" s="228" t="s">
        <v>322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134</v>
      </c>
      <c r="AU222" s="20" t="s">
        <v>81</v>
      </c>
    </row>
    <row r="223" s="2" customFormat="1">
      <c r="A223" s="41"/>
      <c r="B223" s="42"/>
      <c r="C223" s="43"/>
      <c r="D223" s="222" t="s">
        <v>136</v>
      </c>
      <c r="E223" s="43"/>
      <c r="F223" s="229" t="s">
        <v>323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136</v>
      </c>
      <c r="AU223" s="20" t="s">
        <v>81</v>
      </c>
    </row>
    <row r="224" s="13" customFormat="1">
      <c r="A224" s="13"/>
      <c r="B224" s="230"/>
      <c r="C224" s="231"/>
      <c r="D224" s="222" t="s">
        <v>138</v>
      </c>
      <c r="E224" s="232" t="s">
        <v>19</v>
      </c>
      <c r="F224" s="233" t="s">
        <v>324</v>
      </c>
      <c r="G224" s="231"/>
      <c r="H224" s="234">
        <v>204.69999999999999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138</v>
      </c>
      <c r="AU224" s="240" t="s">
        <v>81</v>
      </c>
      <c r="AV224" s="13" t="s">
        <v>81</v>
      </c>
      <c r="AW224" s="13" t="s">
        <v>32</v>
      </c>
      <c r="AX224" s="13" t="s">
        <v>79</v>
      </c>
      <c r="AY224" s="240" t="s">
        <v>124</v>
      </c>
    </row>
    <row r="225" s="2" customFormat="1" ht="16.5" customHeight="1">
      <c r="A225" s="41"/>
      <c r="B225" s="42"/>
      <c r="C225" s="208" t="s">
        <v>325</v>
      </c>
      <c r="D225" s="208" t="s">
        <v>126</v>
      </c>
      <c r="E225" s="209" t="s">
        <v>326</v>
      </c>
      <c r="F225" s="210" t="s">
        <v>327</v>
      </c>
      <c r="G225" s="211" t="s">
        <v>129</v>
      </c>
      <c r="H225" s="212">
        <v>287.19999999999999</v>
      </c>
      <c r="I225" s="213"/>
      <c r="J225" s="214">
        <f>ROUND(I225*H225,2)</f>
        <v>0</v>
      </c>
      <c r="K225" s="215"/>
      <c r="L225" s="47"/>
      <c r="M225" s="216" t="s">
        <v>19</v>
      </c>
      <c r="N225" s="217" t="s">
        <v>42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130</v>
      </c>
      <c r="AT225" s="220" t="s">
        <v>126</v>
      </c>
      <c r="AU225" s="220" t="s">
        <v>81</v>
      </c>
      <c r="AY225" s="20" t="s">
        <v>124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79</v>
      </c>
      <c r="BK225" s="221">
        <f>ROUND(I225*H225,2)</f>
        <v>0</v>
      </c>
      <c r="BL225" s="20" t="s">
        <v>130</v>
      </c>
      <c r="BM225" s="220" t="s">
        <v>328</v>
      </c>
    </row>
    <row r="226" s="2" customFormat="1">
      <c r="A226" s="41"/>
      <c r="B226" s="42"/>
      <c r="C226" s="43"/>
      <c r="D226" s="222" t="s">
        <v>132</v>
      </c>
      <c r="E226" s="43"/>
      <c r="F226" s="223" t="s">
        <v>329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132</v>
      </c>
      <c r="AU226" s="20" t="s">
        <v>81</v>
      </c>
    </row>
    <row r="227" s="2" customFormat="1">
      <c r="A227" s="41"/>
      <c r="B227" s="42"/>
      <c r="C227" s="43"/>
      <c r="D227" s="227" t="s">
        <v>134</v>
      </c>
      <c r="E227" s="43"/>
      <c r="F227" s="228" t="s">
        <v>330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134</v>
      </c>
      <c r="AU227" s="20" t="s">
        <v>81</v>
      </c>
    </row>
    <row r="228" s="2" customFormat="1">
      <c r="A228" s="41"/>
      <c r="B228" s="42"/>
      <c r="C228" s="43"/>
      <c r="D228" s="222" t="s">
        <v>136</v>
      </c>
      <c r="E228" s="43"/>
      <c r="F228" s="229" t="s">
        <v>254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136</v>
      </c>
      <c r="AU228" s="20" t="s">
        <v>81</v>
      </c>
    </row>
    <row r="229" s="14" customFormat="1">
      <c r="A229" s="14"/>
      <c r="B229" s="241"/>
      <c r="C229" s="242"/>
      <c r="D229" s="222" t="s">
        <v>138</v>
      </c>
      <c r="E229" s="243" t="s">
        <v>19</v>
      </c>
      <c r="F229" s="244" t="s">
        <v>255</v>
      </c>
      <c r="G229" s="242"/>
      <c r="H229" s="243" t="s">
        <v>19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138</v>
      </c>
      <c r="AU229" s="250" t="s">
        <v>81</v>
      </c>
      <c r="AV229" s="14" t="s">
        <v>79</v>
      </c>
      <c r="AW229" s="14" t="s">
        <v>32</v>
      </c>
      <c r="AX229" s="14" t="s">
        <v>71</v>
      </c>
      <c r="AY229" s="250" t="s">
        <v>124</v>
      </c>
    </row>
    <row r="230" s="13" customFormat="1">
      <c r="A230" s="13"/>
      <c r="B230" s="230"/>
      <c r="C230" s="231"/>
      <c r="D230" s="222" t="s">
        <v>138</v>
      </c>
      <c r="E230" s="232" t="s">
        <v>19</v>
      </c>
      <c r="F230" s="233" t="s">
        <v>256</v>
      </c>
      <c r="G230" s="231"/>
      <c r="H230" s="234">
        <v>274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138</v>
      </c>
      <c r="AU230" s="240" t="s">
        <v>81</v>
      </c>
      <c r="AV230" s="13" t="s">
        <v>81</v>
      </c>
      <c r="AW230" s="13" t="s">
        <v>32</v>
      </c>
      <c r="AX230" s="13" t="s">
        <v>71</v>
      </c>
      <c r="AY230" s="240" t="s">
        <v>124</v>
      </c>
    </row>
    <row r="231" s="14" customFormat="1">
      <c r="A231" s="14"/>
      <c r="B231" s="241"/>
      <c r="C231" s="242"/>
      <c r="D231" s="222" t="s">
        <v>138</v>
      </c>
      <c r="E231" s="243" t="s">
        <v>19</v>
      </c>
      <c r="F231" s="244" t="s">
        <v>257</v>
      </c>
      <c r="G231" s="242"/>
      <c r="H231" s="243" t="s">
        <v>19</v>
      </c>
      <c r="I231" s="245"/>
      <c r="J231" s="242"/>
      <c r="K231" s="242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138</v>
      </c>
      <c r="AU231" s="250" t="s">
        <v>81</v>
      </c>
      <c r="AV231" s="14" t="s">
        <v>79</v>
      </c>
      <c r="AW231" s="14" t="s">
        <v>32</v>
      </c>
      <c r="AX231" s="14" t="s">
        <v>71</v>
      </c>
      <c r="AY231" s="250" t="s">
        <v>124</v>
      </c>
    </row>
    <row r="232" s="13" customFormat="1">
      <c r="A232" s="13"/>
      <c r="B232" s="230"/>
      <c r="C232" s="231"/>
      <c r="D232" s="222" t="s">
        <v>138</v>
      </c>
      <c r="E232" s="232" t="s">
        <v>19</v>
      </c>
      <c r="F232" s="233" t="s">
        <v>258</v>
      </c>
      <c r="G232" s="231"/>
      <c r="H232" s="234">
        <v>13.199999999999999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138</v>
      </c>
      <c r="AU232" s="240" t="s">
        <v>81</v>
      </c>
      <c r="AV232" s="13" t="s">
        <v>81</v>
      </c>
      <c r="AW232" s="13" t="s">
        <v>32</v>
      </c>
      <c r="AX232" s="13" t="s">
        <v>71</v>
      </c>
      <c r="AY232" s="240" t="s">
        <v>124</v>
      </c>
    </row>
    <row r="233" s="15" customFormat="1">
      <c r="A233" s="15"/>
      <c r="B233" s="251"/>
      <c r="C233" s="252"/>
      <c r="D233" s="222" t="s">
        <v>138</v>
      </c>
      <c r="E233" s="253" t="s">
        <v>19</v>
      </c>
      <c r="F233" s="254" t="s">
        <v>171</v>
      </c>
      <c r="G233" s="252"/>
      <c r="H233" s="255">
        <v>287.19999999999999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1" t="s">
        <v>138</v>
      </c>
      <c r="AU233" s="261" t="s">
        <v>81</v>
      </c>
      <c r="AV233" s="15" t="s">
        <v>130</v>
      </c>
      <c r="AW233" s="15" t="s">
        <v>32</v>
      </c>
      <c r="AX233" s="15" t="s">
        <v>79</v>
      </c>
      <c r="AY233" s="261" t="s">
        <v>124</v>
      </c>
    </row>
    <row r="234" s="2" customFormat="1" ht="16.5" customHeight="1">
      <c r="A234" s="41"/>
      <c r="B234" s="42"/>
      <c r="C234" s="208" t="s">
        <v>331</v>
      </c>
      <c r="D234" s="208" t="s">
        <v>126</v>
      </c>
      <c r="E234" s="209" t="s">
        <v>332</v>
      </c>
      <c r="F234" s="210" t="s">
        <v>333</v>
      </c>
      <c r="G234" s="211" t="s">
        <v>129</v>
      </c>
      <c r="H234" s="212">
        <v>214</v>
      </c>
      <c r="I234" s="213"/>
      <c r="J234" s="214">
        <f>ROUND(I234*H234,2)</f>
        <v>0</v>
      </c>
      <c r="K234" s="215"/>
      <c r="L234" s="47"/>
      <c r="M234" s="216" t="s">
        <v>19</v>
      </c>
      <c r="N234" s="217" t="s">
        <v>42</v>
      </c>
      <c r="O234" s="87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0" t="s">
        <v>130</v>
      </c>
      <c r="AT234" s="220" t="s">
        <v>126</v>
      </c>
      <c r="AU234" s="220" t="s">
        <v>81</v>
      </c>
      <c r="AY234" s="20" t="s">
        <v>124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0" t="s">
        <v>79</v>
      </c>
      <c r="BK234" s="221">
        <f>ROUND(I234*H234,2)</f>
        <v>0</v>
      </c>
      <c r="BL234" s="20" t="s">
        <v>130</v>
      </c>
      <c r="BM234" s="220" t="s">
        <v>334</v>
      </c>
    </row>
    <row r="235" s="2" customFormat="1">
      <c r="A235" s="41"/>
      <c r="B235" s="42"/>
      <c r="C235" s="43"/>
      <c r="D235" s="222" t="s">
        <v>132</v>
      </c>
      <c r="E235" s="43"/>
      <c r="F235" s="223" t="s">
        <v>335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132</v>
      </c>
      <c r="AU235" s="20" t="s">
        <v>81</v>
      </c>
    </row>
    <row r="236" s="2" customFormat="1">
      <c r="A236" s="41"/>
      <c r="B236" s="42"/>
      <c r="C236" s="43"/>
      <c r="D236" s="227" t="s">
        <v>134</v>
      </c>
      <c r="E236" s="43"/>
      <c r="F236" s="228" t="s">
        <v>336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134</v>
      </c>
      <c r="AU236" s="20" t="s">
        <v>81</v>
      </c>
    </row>
    <row r="237" s="13" customFormat="1">
      <c r="A237" s="13"/>
      <c r="B237" s="230"/>
      <c r="C237" s="231"/>
      <c r="D237" s="222" t="s">
        <v>138</v>
      </c>
      <c r="E237" s="232" t="s">
        <v>19</v>
      </c>
      <c r="F237" s="233" t="s">
        <v>337</v>
      </c>
      <c r="G237" s="231"/>
      <c r="H237" s="234">
        <v>214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138</v>
      </c>
      <c r="AU237" s="240" t="s">
        <v>81</v>
      </c>
      <c r="AV237" s="13" t="s">
        <v>81</v>
      </c>
      <c r="AW237" s="13" t="s">
        <v>32</v>
      </c>
      <c r="AX237" s="13" t="s">
        <v>79</v>
      </c>
      <c r="AY237" s="240" t="s">
        <v>124</v>
      </c>
    </row>
    <row r="238" s="2" customFormat="1" ht="16.5" customHeight="1">
      <c r="A238" s="41"/>
      <c r="B238" s="42"/>
      <c r="C238" s="208" t="s">
        <v>338</v>
      </c>
      <c r="D238" s="208" t="s">
        <v>126</v>
      </c>
      <c r="E238" s="209" t="s">
        <v>339</v>
      </c>
      <c r="F238" s="210" t="s">
        <v>340</v>
      </c>
      <c r="G238" s="211" t="s">
        <v>129</v>
      </c>
      <c r="H238" s="212">
        <v>214</v>
      </c>
      <c r="I238" s="213"/>
      <c r="J238" s="214">
        <f>ROUND(I238*H238,2)</f>
        <v>0</v>
      </c>
      <c r="K238" s="215"/>
      <c r="L238" s="47"/>
      <c r="M238" s="216" t="s">
        <v>19</v>
      </c>
      <c r="N238" s="217" t="s">
        <v>42</v>
      </c>
      <c r="O238" s="87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0" t="s">
        <v>130</v>
      </c>
      <c r="AT238" s="220" t="s">
        <v>126</v>
      </c>
      <c r="AU238" s="220" t="s">
        <v>81</v>
      </c>
      <c r="AY238" s="20" t="s">
        <v>124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20" t="s">
        <v>79</v>
      </c>
      <c r="BK238" s="221">
        <f>ROUND(I238*H238,2)</f>
        <v>0</v>
      </c>
      <c r="BL238" s="20" t="s">
        <v>130</v>
      </c>
      <c r="BM238" s="220" t="s">
        <v>341</v>
      </c>
    </row>
    <row r="239" s="2" customFormat="1">
      <c r="A239" s="41"/>
      <c r="B239" s="42"/>
      <c r="C239" s="43"/>
      <c r="D239" s="222" t="s">
        <v>132</v>
      </c>
      <c r="E239" s="43"/>
      <c r="F239" s="223" t="s">
        <v>342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132</v>
      </c>
      <c r="AU239" s="20" t="s">
        <v>81</v>
      </c>
    </row>
    <row r="240" s="2" customFormat="1">
      <c r="A240" s="41"/>
      <c r="B240" s="42"/>
      <c r="C240" s="43"/>
      <c r="D240" s="227" t="s">
        <v>134</v>
      </c>
      <c r="E240" s="43"/>
      <c r="F240" s="228" t="s">
        <v>343</v>
      </c>
      <c r="G240" s="43"/>
      <c r="H240" s="43"/>
      <c r="I240" s="224"/>
      <c r="J240" s="43"/>
      <c r="K240" s="43"/>
      <c r="L240" s="47"/>
      <c r="M240" s="225"/>
      <c r="N240" s="226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134</v>
      </c>
      <c r="AU240" s="20" t="s">
        <v>81</v>
      </c>
    </row>
    <row r="241" s="2" customFormat="1">
      <c r="A241" s="41"/>
      <c r="B241" s="42"/>
      <c r="C241" s="43"/>
      <c r="D241" s="222" t="s">
        <v>136</v>
      </c>
      <c r="E241" s="43"/>
      <c r="F241" s="229" t="s">
        <v>254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136</v>
      </c>
      <c r="AU241" s="20" t="s">
        <v>81</v>
      </c>
    </row>
    <row r="242" s="13" customFormat="1">
      <c r="A242" s="13"/>
      <c r="B242" s="230"/>
      <c r="C242" s="231"/>
      <c r="D242" s="222" t="s">
        <v>138</v>
      </c>
      <c r="E242" s="232" t="s">
        <v>19</v>
      </c>
      <c r="F242" s="233" t="s">
        <v>337</v>
      </c>
      <c r="G242" s="231"/>
      <c r="H242" s="234">
        <v>214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138</v>
      </c>
      <c r="AU242" s="240" t="s">
        <v>81</v>
      </c>
      <c r="AV242" s="13" t="s">
        <v>81</v>
      </c>
      <c r="AW242" s="13" t="s">
        <v>32</v>
      </c>
      <c r="AX242" s="13" t="s">
        <v>79</v>
      </c>
      <c r="AY242" s="240" t="s">
        <v>124</v>
      </c>
    </row>
    <row r="243" s="2" customFormat="1" ht="16.5" customHeight="1">
      <c r="A243" s="41"/>
      <c r="B243" s="42"/>
      <c r="C243" s="208" t="s">
        <v>344</v>
      </c>
      <c r="D243" s="208" t="s">
        <v>126</v>
      </c>
      <c r="E243" s="209" t="s">
        <v>345</v>
      </c>
      <c r="F243" s="210" t="s">
        <v>346</v>
      </c>
      <c r="G243" s="211" t="s">
        <v>129</v>
      </c>
      <c r="H243" s="212">
        <v>34.799999999999997</v>
      </c>
      <c r="I243" s="213"/>
      <c r="J243" s="214">
        <f>ROUND(I243*H243,2)</f>
        <v>0</v>
      </c>
      <c r="K243" s="215"/>
      <c r="L243" s="47"/>
      <c r="M243" s="216" t="s">
        <v>19</v>
      </c>
      <c r="N243" s="217" t="s">
        <v>42</v>
      </c>
      <c r="O243" s="87"/>
      <c r="P243" s="218">
        <f>O243*H243</f>
        <v>0</v>
      </c>
      <c r="Q243" s="218">
        <v>0.46000000000000002</v>
      </c>
      <c r="R243" s="218">
        <f>Q243*H243</f>
        <v>16.007999999999999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130</v>
      </c>
      <c r="AT243" s="220" t="s">
        <v>126</v>
      </c>
      <c r="AU243" s="220" t="s">
        <v>81</v>
      </c>
      <c r="AY243" s="20" t="s">
        <v>124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20" t="s">
        <v>79</v>
      </c>
      <c r="BK243" s="221">
        <f>ROUND(I243*H243,2)</f>
        <v>0</v>
      </c>
      <c r="BL243" s="20" t="s">
        <v>130</v>
      </c>
      <c r="BM243" s="220" t="s">
        <v>347</v>
      </c>
    </row>
    <row r="244" s="2" customFormat="1">
      <c r="A244" s="41"/>
      <c r="B244" s="42"/>
      <c r="C244" s="43"/>
      <c r="D244" s="222" t="s">
        <v>132</v>
      </c>
      <c r="E244" s="43"/>
      <c r="F244" s="223" t="s">
        <v>348</v>
      </c>
      <c r="G244" s="43"/>
      <c r="H244" s="43"/>
      <c r="I244" s="224"/>
      <c r="J244" s="43"/>
      <c r="K244" s="43"/>
      <c r="L244" s="47"/>
      <c r="M244" s="225"/>
      <c r="N244" s="22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132</v>
      </c>
      <c r="AU244" s="20" t="s">
        <v>81</v>
      </c>
    </row>
    <row r="245" s="2" customFormat="1">
      <c r="A245" s="41"/>
      <c r="B245" s="42"/>
      <c r="C245" s="43"/>
      <c r="D245" s="227" t="s">
        <v>134</v>
      </c>
      <c r="E245" s="43"/>
      <c r="F245" s="228" t="s">
        <v>349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134</v>
      </c>
      <c r="AU245" s="20" t="s">
        <v>81</v>
      </c>
    </row>
    <row r="246" s="2" customFormat="1" ht="24.15" customHeight="1">
      <c r="A246" s="41"/>
      <c r="B246" s="42"/>
      <c r="C246" s="208" t="s">
        <v>350</v>
      </c>
      <c r="D246" s="208" t="s">
        <v>126</v>
      </c>
      <c r="E246" s="209" t="s">
        <v>351</v>
      </c>
      <c r="F246" s="210" t="s">
        <v>352</v>
      </c>
      <c r="G246" s="211" t="s">
        <v>129</v>
      </c>
      <c r="H246" s="212">
        <v>34.799999999999997</v>
      </c>
      <c r="I246" s="213"/>
      <c r="J246" s="214">
        <f>ROUND(I246*H246,2)</f>
        <v>0</v>
      </c>
      <c r="K246" s="215"/>
      <c r="L246" s="47"/>
      <c r="M246" s="216" t="s">
        <v>19</v>
      </c>
      <c r="N246" s="217" t="s">
        <v>42</v>
      </c>
      <c r="O246" s="87"/>
      <c r="P246" s="218">
        <f>O246*H246</f>
        <v>0</v>
      </c>
      <c r="Q246" s="218">
        <v>0.26375999999999999</v>
      </c>
      <c r="R246" s="218">
        <f>Q246*H246</f>
        <v>9.1788479999999986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130</v>
      </c>
      <c r="AT246" s="220" t="s">
        <v>126</v>
      </c>
      <c r="AU246" s="220" t="s">
        <v>81</v>
      </c>
      <c r="AY246" s="20" t="s">
        <v>124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79</v>
      </c>
      <c r="BK246" s="221">
        <f>ROUND(I246*H246,2)</f>
        <v>0</v>
      </c>
      <c r="BL246" s="20" t="s">
        <v>130</v>
      </c>
      <c r="BM246" s="220" t="s">
        <v>353</v>
      </c>
    </row>
    <row r="247" s="2" customFormat="1">
      <c r="A247" s="41"/>
      <c r="B247" s="42"/>
      <c r="C247" s="43"/>
      <c r="D247" s="222" t="s">
        <v>132</v>
      </c>
      <c r="E247" s="43"/>
      <c r="F247" s="223" t="s">
        <v>354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132</v>
      </c>
      <c r="AU247" s="20" t="s">
        <v>81</v>
      </c>
    </row>
    <row r="248" s="2" customFormat="1">
      <c r="A248" s="41"/>
      <c r="B248" s="42"/>
      <c r="C248" s="43"/>
      <c r="D248" s="227" t="s">
        <v>134</v>
      </c>
      <c r="E248" s="43"/>
      <c r="F248" s="228" t="s">
        <v>355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134</v>
      </c>
      <c r="AU248" s="20" t="s">
        <v>81</v>
      </c>
    </row>
    <row r="249" s="2" customFormat="1">
      <c r="A249" s="41"/>
      <c r="B249" s="42"/>
      <c r="C249" s="43"/>
      <c r="D249" s="222" t="s">
        <v>136</v>
      </c>
      <c r="E249" s="43"/>
      <c r="F249" s="229" t="s">
        <v>356</v>
      </c>
      <c r="G249" s="43"/>
      <c r="H249" s="43"/>
      <c r="I249" s="224"/>
      <c r="J249" s="43"/>
      <c r="K249" s="43"/>
      <c r="L249" s="47"/>
      <c r="M249" s="225"/>
      <c r="N249" s="226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136</v>
      </c>
      <c r="AU249" s="20" t="s">
        <v>81</v>
      </c>
    </row>
    <row r="250" s="14" customFormat="1">
      <c r="A250" s="14"/>
      <c r="B250" s="241"/>
      <c r="C250" s="242"/>
      <c r="D250" s="222" t="s">
        <v>138</v>
      </c>
      <c r="E250" s="243" t="s">
        <v>19</v>
      </c>
      <c r="F250" s="244" t="s">
        <v>188</v>
      </c>
      <c r="G250" s="242"/>
      <c r="H250" s="243" t="s">
        <v>19</v>
      </c>
      <c r="I250" s="245"/>
      <c r="J250" s="242"/>
      <c r="K250" s="242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138</v>
      </c>
      <c r="AU250" s="250" t="s">
        <v>81</v>
      </c>
      <c r="AV250" s="14" t="s">
        <v>79</v>
      </c>
      <c r="AW250" s="14" t="s">
        <v>32</v>
      </c>
      <c r="AX250" s="14" t="s">
        <v>71</v>
      </c>
      <c r="AY250" s="250" t="s">
        <v>124</v>
      </c>
    </row>
    <row r="251" s="13" customFormat="1">
      <c r="A251" s="13"/>
      <c r="B251" s="230"/>
      <c r="C251" s="231"/>
      <c r="D251" s="222" t="s">
        <v>138</v>
      </c>
      <c r="E251" s="232" t="s">
        <v>19</v>
      </c>
      <c r="F251" s="233" t="s">
        <v>357</v>
      </c>
      <c r="G251" s="231"/>
      <c r="H251" s="234">
        <v>22.800000000000001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138</v>
      </c>
      <c r="AU251" s="240" t="s">
        <v>81</v>
      </c>
      <c r="AV251" s="13" t="s">
        <v>81</v>
      </c>
      <c r="AW251" s="13" t="s">
        <v>32</v>
      </c>
      <c r="AX251" s="13" t="s">
        <v>71</v>
      </c>
      <c r="AY251" s="240" t="s">
        <v>124</v>
      </c>
    </row>
    <row r="252" s="14" customFormat="1">
      <c r="A252" s="14"/>
      <c r="B252" s="241"/>
      <c r="C252" s="242"/>
      <c r="D252" s="222" t="s">
        <v>138</v>
      </c>
      <c r="E252" s="243" t="s">
        <v>19</v>
      </c>
      <c r="F252" s="244" t="s">
        <v>190</v>
      </c>
      <c r="G252" s="242"/>
      <c r="H252" s="243" t="s">
        <v>19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138</v>
      </c>
      <c r="AU252" s="250" t="s">
        <v>81</v>
      </c>
      <c r="AV252" s="14" t="s">
        <v>79</v>
      </c>
      <c r="AW252" s="14" t="s">
        <v>32</v>
      </c>
      <c r="AX252" s="14" t="s">
        <v>71</v>
      </c>
      <c r="AY252" s="250" t="s">
        <v>124</v>
      </c>
    </row>
    <row r="253" s="13" customFormat="1">
      <c r="A253" s="13"/>
      <c r="B253" s="230"/>
      <c r="C253" s="231"/>
      <c r="D253" s="222" t="s">
        <v>138</v>
      </c>
      <c r="E253" s="232" t="s">
        <v>19</v>
      </c>
      <c r="F253" s="233" t="s">
        <v>358</v>
      </c>
      <c r="G253" s="231"/>
      <c r="H253" s="234">
        <v>12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138</v>
      </c>
      <c r="AU253" s="240" t="s">
        <v>81</v>
      </c>
      <c r="AV253" s="13" t="s">
        <v>81</v>
      </c>
      <c r="AW253" s="13" t="s">
        <v>32</v>
      </c>
      <c r="AX253" s="13" t="s">
        <v>71</v>
      </c>
      <c r="AY253" s="240" t="s">
        <v>124</v>
      </c>
    </row>
    <row r="254" s="15" customFormat="1">
      <c r="A254" s="15"/>
      <c r="B254" s="251"/>
      <c r="C254" s="252"/>
      <c r="D254" s="222" t="s">
        <v>138</v>
      </c>
      <c r="E254" s="253" t="s">
        <v>19</v>
      </c>
      <c r="F254" s="254" t="s">
        <v>171</v>
      </c>
      <c r="G254" s="252"/>
      <c r="H254" s="255">
        <v>34.799999999999997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1" t="s">
        <v>138</v>
      </c>
      <c r="AU254" s="261" t="s">
        <v>81</v>
      </c>
      <c r="AV254" s="15" t="s">
        <v>130</v>
      </c>
      <c r="AW254" s="15" t="s">
        <v>32</v>
      </c>
      <c r="AX254" s="15" t="s">
        <v>79</v>
      </c>
      <c r="AY254" s="261" t="s">
        <v>124</v>
      </c>
    </row>
    <row r="255" s="2" customFormat="1" ht="16.5" customHeight="1">
      <c r="A255" s="41"/>
      <c r="B255" s="42"/>
      <c r="C255" s="208" t="s">
        <v>359</v>
      </c>
      <c r="D255" s="208" t="s">
        <v>126</v>
      </c>
      <c r="E255" s="209" t="s">
        <v>360</v>
      </c>
      <c r="F255" s="210" t="s">
        <v>361</v>
      </c>
      <c r="G255" s="211" t="s">
        <v>129</v>
      </c>
      <c r="H255" s="212">
        <v>290.55000000000001</v>
      </c>
      <c r="I255" s="213"/>
      <c r="J255" s="214">
        <f>ROUND(I255*H255,2)</f>
        <v>0</v>
      </c>
      <c r="K255" s="215"/>
      <c r="L255" s="47"/>
      <c r="M255" s="216" t="s">
        <v>19</v>
      </c>
      <c r="N255" s="217" t="s">
        <v>42</v>
      </c>
      <c r="O255" s="87"/>
      <c r="P255" s="218">
        <f>O255*H255</f>
        <v>0</v>
      </c>
      <c r="Q255" s="218">
        <v>0.10434</v>
      </c>
      <c r="R255" s="218">
        <f>Q255*H255</f>
        <v>30.315987000000003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130</v>
      </c>
      <c r="AT255" s="220" t="s">
        <v>126</v>
      </c>
      <c r="AU255" s="220" t="s">
        <v>81</v>
      </c>
      <c r="AY255" s="20" t="s">
        <v>124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79</v>
      </c>
      <c r="BK255" s="221">
        <f>ROUND(I255*H255,2)</f>
        <v>0</v>
      </c>
      <c r="BL255" s="20" t="s">
        <v>130</v>
      </c>
      <c r="BM255" s="220" t="s">
        <v>362</v>
      </c>
    </row>
    <row r="256" s="2" customFormat="1">
      <c r="A256" s="41"/>
      <c r="B256" s="42"/>
      <c r="C256" s="43"/>
      <c r="D256" s="222" t="s">
        <v>132</v>
      </c>
      <c r="E256" s="43"/>
      <c r="F256" s="223" t="s">
        <v>363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132</v>
      </c>
      <c r="AU256" s="20" t="s">
        <v>81</v>
      </c>
    </row>
    <row r="257" s="2" customFormat="1">
      <c r="A257" s="41"/>
      <c r="B257" s="42"/>
      <c r="C257" s="43"/>
      <c r="D257" s="227" t="s">
        <v>134</v>
      </c>
      <c r="E257" s="43"/>
      <c r="F257" s="228" t="s">
        <v>364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134</v>
      </c>
      <c r="AU257" s="20" t="s">
        <v>81</v>
      </c>
    </row>
    <row r="258" s="2" customFormat="1">
      <c r="A258" s="41"/>
      <c r="B258" s="42"/>
      <c r="C258" s="43"/>
      <c r="D258" s="222" t="s">
        <v>136</v>
      </c>
      <c r="E258" s="43"/>
      <c r="F258" s="229" t="s">
        <v>365</v>
      </c>
      <c r="G258" s="43"/>
      <c r="H258" s="43"/>
      <c r="I258" s="224"/>
      <c r="J258" s="43"/>
      <c r="K258" s="43"/>
      <c r="L258" s="47"/>
      <c r="M258" s="225"/>
      <c r="N258" s="22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136</v>
      </c>
      <c r="AU258" s="20" t="s">
        <v>81</v>
      </c>
    </row>
    <row r="259" s="13" customFormat="1">
      <c r="A259" s="13"/>
      <c r="B259" s="230"/>
      <c r="C259" s="231"/>
      <c r="D259" s="222" t="s">
        <v>138</v>
      </c>
      <c r="E259" s="232" t="s">
        <v>19</v>
      </c>
      <c r="F259" s="233" t="s">
        <v>366</v>
      </c>
      <c r="G259" s="231"/>
      <c r="H259" s="234">
        <v>290.55000000000001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138</v>
      </c>
      <c r="AU259" s="240" t="s">
        <v>81</v>
      </c>
      <c r="AV259" s="13" t="s">
        <v>81</v>
      </c>
      <c r="AW259" s="13" t="s">
        <v>32</v>
      </c>
      <c r="AX259" s="13" t="s">
        <v>79</v>
      </c>
      <c r="AY259" s="240" t="s">
        <v>124</v>
      </c>
    </row>
    <row r="260" s="2" customFormat="1" ht="16.5" customHeight="1">
      <c r="A260" s="41"/>
      <c r="B260" s="42"/>
      <c r="C260" s="208" t="s">
        <v>367</v>
      </c>
      <c r="D260" s="208" t="s">
        <v>126</v>
      </c>
      <c r="E260" s="209" t="s">
        <v>368</v>
      </c>
      <c r="F260" s="210" t="s">
        <v>369</v>
      </c>
      <c r="G260" s="211" t="s">
        <v>166</v>
      </c>
      <c r="H260" s="212">
        <v>100</v>
      </c>
      <c r="I260" s="213"/>
      <c r="J260" s="214">
        <f>ROUND(I260*H260,2)</f>
        <v>0</v>
      </c>
      <c r="K260" s="215"/>
      <c r="L260" s="47"/>
      <c r="M260" s="216" t="s">
        <v>19</v>
      </c>
      <c r="N260" s="217" t="s">
        <v>42</v>
      </c>
      <c r="O260" s="87"/>
      <c r="P260" s="218">
        <f>O260*H260</f>
        <v>0</v>
      </c>
      <c r="Q260" s="218">
        <v>0.00084699999999999999</v>
      </c>
      <c r="R260" s="218">
        <f>Q260*H260</f>
        <v>0.084699999999999998</v>
      </c>
      <c r="S260" s="218">
        <v>0</v>
      </c>
      <c r="T260" s="21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0" t="s">
        <v>130</v>
      </c>
      <c r="AT260" s="220" t="s">
        <v>126</v>
      </c>
      <c r="AU260" s="220" t="s">
        <v>81</v>
      </c>
      <c r="AY260" s="20" t="s">
        <v>124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20" t="s">
        <v>79</v>
      </c>
      <c r="BK260" s="221">
        <f>ROUND(I260*H260,2)</f>
        <v>0</v>
      </c>
      <c r="BL260" s="20" t="s">
        <v>130</v>
      </c>
      <c r="BM260" s="220" t="s">
        <v>370</v>
      </c>
    </row>
    <row r="261" s="2" customFormat="1">
      <c r="A261" s="41"/>
      <c r="B261" s="42"/>
      <c r="C261" s="43"/>
      <c r="D261" s="222" t="s">
        <v>132</v>
      </c>
      <c r="E261" s="43"/>
      <c r="F261" s="223" t="s">
        <v>371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132</v>
      </c>
      <c r="AU261" s="20" t="s">
        <v>81</v>
      </c>
    </row>
    <row r="262" s="2" customFormat="1">
      <c r="A262" s="41"/>
      <c r="B262" s="42"/>
      <c r="C262" s="43"/>
      <c r="D262" s="227" t="s">
        <v>134</v>
      </c>
      <c r="E262" s="43"/>
      <c r="F262" s="228" t="s">
        <v>372</v>
      </c>
      <c r="G262" s="43"/>
      <c r="H262" s="43"/>
      <c r="I262" s="224"/>
      <c r="J262" s="43"/>
      <c r="K262" s="43"/>
      <c r="L262" s="47"/>
      <c r="M262" s="225"/>
      <c r="N262" s="22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134</v>
      </c>
      <c r="AU262" s="20" t="s">
        <v>81</v>
      </c>
    </row>
    <row r="263" s="2" customFormat="1">
      <c r="A263" s="41"/>
      <c r="B263" s="42"/>
      <c r="C263" s="43"/>
      <c r="D263" s="222" t="s">
        <v>136</v>
      </c>
      <c r="E263" s="43"/>
      <c r="F263" s="229" t="s">
        <v>373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136</v>
      </c>
      <c r="AU263" s="20" t="s">
        <v>81</v>
      </c>
    </row>
    <row r="264" s="2" customFormat="1" ht="16.5" customHeight="1">
      <c r="A264" s="41"/>
      <c r="B264" s="42"/>
      <c r="C264" s="208" t="s">
        <v>374</v>
      </c>
      <c r="D264" s="208" t="s">
        <v>126</v>
      </c>
      <c r="E264" s="209" t="s">
        <v>375</v>
      </c>
      <c r="F264" s="210" t="s">
        <v>376</v>
      </c>
      <c r="G264" s="211" t="s">
        <v>129</v>
      </c>
      <c r="H264" s="212">
        <v>6157</v>
      </c>
      <c r="I264" s="213"/>
      <c r="J264" s="214">
        <f>ROUND(I264*H264,2)</f>
        <v>0</v>
      </c>
      <c r="K264" s="215"/>
      <c r="L264" s="47"/>
      <c r="M264" s="216" t="s">
        <v>19</v>
      </c>
      <c r="N264" s="217" t="s">
        <v>42</v>
      </c>
      <c r="O264" s="87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0" t="s">
        <v>130</v>
      </c>
      <c r="AT264" s="220" t="s">
        <v>126</v>
      </c>
      <c r="AU264" s="220" t="s">
        <v>81</v>
      </c>
      <c r="AY264" s="20" t="s">
        <v>124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20" t="s">
        <v>79</v>
      </c>
      <c r="BK264" s="221">
        <f>ROUND(I264*H264,2)</f>
        <v>0</v>
      </c>
      <c r="BL264" s="20" t="s">
        <v>130</v>
      </c>
      <c r="BM264" s="220" t="s">
        <v>377</v>
      </c>
    </row>
    <row r="265" s="2" customFormat="1">
      <c r="A265" s="41"/>
      <c r="B265" s="42"/>
      <c r="C265" s="43"/>
      <c r="D265" s="222" t="s">
        <v>132</v>
      </c>
      <c r="E265" s="43"/>
      <c r="F265" s="223" t="s">
        <v>378</v>
      </c>
      <c r="G265" s="43"/>
      <c r="H265" s="43"/>
      <c r="I265" s="224"/>
      <c r="J265" s="43"/>
      <c r="K265" s="43"/>
      <c r="L265" s="47"/>
      <c r="M265" s="225"/>
      <c r="N265" s="22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132</v>
      </c>
      <c r="AU265" s="20" t="s">
        <v>81</v>
      </c>
    </row>
    <row r="266" s="2" customFormat="1">
      <c r="A266" s="41"/>
      <c r="B266" s="42"/>
      <c r="C266" s="43"/>
      <c r="D266" s="227" t="s">
        <v>134</v>
      </c>
      <c r="E266" s="43"/>
      <c r="F266" s="228" t="s">
        <v>379</v>
      </c>
      <c r="G266" s="43"/>
      <c r="H266" s="43"/>
      <c r="I266" s="224"/>
      <c r="J266" s="43"/>
      <c r="K266" s="43"/>
      <c r="L266" s="47"/>
      <c r="M266" s="225"/>
      <c r="N266" s="226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134</v>
      </c>
      <c r="AU266" s="20" t="s">
        <v>81</v>
      </c>
    </row>
    <row r="267" s="14" customFormat="1">
      <c r="A267" s="14"/>
      <c r="B267" s="241"/>
      <c r="C267" s="242"/>
      <c r="D267" s="222" t="s">
        <v>138</v>
      </c>
      <c r="E267" s="243" t="s">
        <v>19</v>
      </c>
      <c r="F267" s="244" t="s">
        <v>161</v>
      </c>
      <c r="G267" s="242"/>
      <c r="H267" s="243" t="s">
        <v>19</v>
      </c>
      <c r="I267" s="245"/>
      <c r="J267" s="242"/>
      <c r="K267" s="242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138</v>
      </c>
      <c r="AU267" s="250" t="s">
        <v>81</v>
      </c>
      <c r="AV267" s="14" t="s">
        <v>79</v>
      </c>
      <c r="AW267" s="14" t="s">
        <v>32</v>
      </c>
      <c r="AX267" s="14" t="s">
        <v>71</v>
      </c>
      <c r="AY267" s="250" t="s">
        <v>124</v>
      </c>
    </row>
    <row r="268" s="13" customFormat="1">
      <c r="A268" s="13"/>
      <c r="B268" s="230"/>
      <c r="C268" s="231"/>
      <c r="D268" s="222" t="s">
        <v>138</v>
      </c>
      <c r="E268" s="232" t="s">
        <v>19</v>
      </c>
      <c r="F268" s="233" t="s">
        <v>380</v>
      </c>
      <c r="G268" s="231"/>
      <c r="H268" s="234">
        <v>4126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138</v>
      </c>
      <c r="AU268" s="240" t="s">
        <v>81</v>
      </c>
      <c r="AV268" s="13" t="s">
        <v>81</v>
      </c>
      <c r="AW268" s="13" t="s">
        <v>32</v>
      </c>
      <c r="AX268" s="13" t="s">
        <v>71</v>
      </c>
      <c r="AY268" s="240" t="s">
        <v>124</v>
      </c>
    </row>
    <row r="269" s="14" customFormat="1">
      <c r="A269" s="14"/>
      <c r="B269" s="241"/>
      <c r="C269" s="242"/>
      <c r="D269" s="222" t="s">
        <v>138</v>
      </c>
      <c r="E269" s="243" t="s">
        <v>19</v>
      </c>
      <c r="F269" s="244" t="s">
        <v>154</v>
      </c>
      <c r="G269" s="242"/>
      <c r="H269" s="243" t="s">
        <v>19</v>
      </c>
      <c r="I269" s="245"/>
      <c r="J269" s="242"/>
      <c r="K269" s="242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138</v>
      </c>
      <c r="AU269" s="250" t="s">
        <v>81</v>
      </c>
      <c r="AV269" s="14" t="s">
        <v>79</v>
      </c>
      <c r="AW269" s="14" t="s">
        <v>32</v>
      </c>
      <c r="AX269" s="14" t="s">
        <v>71</v>
      </c>
      <c r="AY269" s="250" t="s">
        <v>124</v>
      </c>
    </row>
    <row r="270" s="13" customFormat="1">
      <c r="A270" s="13"/>
      <c r="B270" s="230"/>
      <c r="C270" s="231"/>
      <c r="D270" s="222" t="s">
        <v>138</v>
      </c>
      <c r="E270" s="232" t="s">
        <v>19</v>
      </c>
      <c r="F270" s="233" t="s">
        <v>381</v>
      </c>
      <c r="G270" s="231"/>
      <c r="H270" s="234">
        <v>2031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138</v>
      </c>
      <c r="AU270" s="240" t="s">
        <v>81</v>
      </c>
      <c r="AV270" s="13" t="s">
        <v>81</v>
      </c>
      <c r="AW270" s="13" t="s">
        <v>32</v>
      </c>
      <c r="AX270" s="13" t="s">
        <v>71</v>
      </c>
      <c r="AY270" s="240" t="s">
        <v>124</v>
      </c>
    </row>
    <row r="271" s="15" customFormat="1">
      <c r="A271" s="15"/>
      <c r="B271" s="251"/>
      <c r="C271" s="252"/>
      <c r="D271" s="222" t="s">
        <v>138</v>
      </c>
      <c r="E271" s="253" t="s">
        <v>19</v>
      </c>
      <c r="F271" s="254" t="s">
        <v>171</v>
      </c>
      <c r="G271" s="252"/>
      <c r="H271" s="255">
        <v>6157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1" t="s">
        <v>138</v>
      </c>
      <c r="AU271" s="261" t="s">
        <v>81</v>
      </c>
      <c r="AV271" s="15" t="s">
        <v>130</v>
      </c>
      <c r="AW271" s="15" t="s">
        <v>32</v>
      </c>
      <c r="AX271" s="15" t="s">
        <v>79</v>
      </c>
      <c r="AY271" s="261" t="s">
        <v>124</v>
      </c>
    </row>
    <row r="272" s="2" customFormat="1" ht="21.75" customHeight="1">
      <c r="A272" s="41"/>
      <c r="B272" s="42"/>
      <c r="C272" s="208" t="s">
        <v>382</v>
      </c>
      <c r="D272" s="208" t="s">
        <v>126</v>
      </c>
      <c r="E272" s="209" t="s">
        <v>383</v>
      </c>
      <c r="F272" s="210" t="s">
        <v>384</v>
      </c>
      <c r="G272" s="211" t="s">
        <v>129</v>
      </c>
      <c r="H272" s="212">
        <v>2063</v>
      </c>
      <c r="I272" s="213"/>
      <c r="J272" s="214">
        <f>ROUND(I272*H272,2)</f>
        <v>0</v>
      </c>
      <c r="K272" s="215"/>
      <c r="L272" s="47"/>
      <c r="M272" s="216" t="s">
        <v>19</v>
      </c>
      <c r="N272" s="217" t="s">
        <v>42</v>
      </c>
      <c r="O272" s="87"/>
      <c r="P272" s="218">
        <f>O272*H272</f>
        <v>0</v>
      </c>
      <c r="Q272" s="218">
        <v>0</v>
      </c>
      <c r="R272" s="218">
        <f>Q272*H272</f>
        <v>0</v>
      </c>
      <c r="S272" s="218">
        <v>0</v>
      </c>
      <c r="T272" s="219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0" t="s">
        <v>130</v>
      </c>
      <c r="AT272" s="220" t="s">
        <v>126</v>
      </c>
      <c r="AU272" s="220" t="s">
        <v>81</v>
      </c>
      <c r="AY272" s="20" t="s">
        <v>124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20" t="s">
        <v>79</v>
      </c>
      <c r="BK272" s="221">
        <f>ROUND(I272*H272,2)</f>
        <v>0</v>
      </c>
      <c r="BL272" s="20" t="s">
        <v>130</v>
      </c>
      <c r="BM272" s="220" t="s">
        <v>385</v>
      </c>
    </row>
    <row r="273" s="2" customFormat="1">
      <c r="A273" s="41"/>
      <c r="B273" s="42"/>
      <c r="C273" s="43"/>
      <c r="D273" s="222" t="s">
        <v>132</v>
      </c>
      <c r="E273" s="43"/>
      <c r="F273" s="223" t="s">
        <v>386</v>
      </c>
      <c r="G273" s="43"/>
      <c r="H273" s="43"/>
      <c r="I273" s="224"/>
      <c r="J273" s="43"/>
      <c r="K273" s="43"/>
      <c r="L273" s="47"/>
      <c r="M273" s="225"/>
      <c r="N273" s="226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132</v>
      </c>
      <c r="AU273" s="20" t="s">
        <v>81</v>
      </c>
    </row>
    <row r="274" s="2" customFormat="1">
      <c r="A274" s="41"/>
      <c r="B274" s="42"/>
      <c r="C274" s="43"/>
      <c r="D274" s="227" t="s">
        <v>134</v>
      </c>
      <c r="E274" s="43"/>
      <c r="F274" s="228" t="s">
        <v>387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134</v>
      </c>
      <c r="AU274" s="20" t="s">
        <v>81</v>
      </c>
    </row>
    <row r="275" s="2" customFormat="1">
      <c r="A275" s="41"/>
      <c r="B275" s="42"/>
      <c r="C275" s="43"/>
      <c r="D275" s="222" t="s">
        <v>136</v>
      </c>
      <c r="E275" s="43"/>
      <c r="F275" s="229" t="s">
        <v>254</v>
      </c>
      <c r="G275" s="43"/>
      <c r="H275" s="43"/>
      <c r="I275" s="224"/>
      <c r="J275" s="43"/>
      <c r="K275" s="43"/>
      <c r="L275" s="47"/>
      <c r="M275" s="225"/>
      <c r="N275" s="226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136</v>
      </c>
      <c r="AU275" s="20" t="s">
        <v>81</v>
      </c>
    </row>
    <row r="276" s="2" customFormat="1" ht="21.75" customHeight="1">
      <c r="A276" s="41"/>
      <c r="B276" s="42"/>
      <c r="C276" s="208" t="s">
        <v>388</v>
      </c>
      <c r="D276" s="208" t="s">
        <v>126</v>
      </c>
      <c r="E276" s="209" t="s">
        <v>389</v>
      </c>
      <c r="F276" s="210" t="s">
        <v>390</v>
      </c>
      <c r="G276" s="211" t="s">
        <v>129</v>
      </c>
      <c r="H276" s="212">
        <v>2031</v>
      </c>
      <c r="I276" s="213"/>
      <c r="J276" s="214">
        <f>ROUND(I276*H276,2)</f>
        <v>0</v>
      </c>
      <c r="K276" s="215"/>
      <c r="L276" s="47"/>
      <c r="M276" s="216" t="s">
        <v>19</v>
      </c>
      <c r="N276" s="217" t="s">
        <v>42</v>
      </c>
      <c r="O276" s="87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0" t="s">
        <v>130</v>
      </c>
      <c r="AT276" s="220" t="s">
        <v>126</v>
      </c>
      <c r="AU276" s="220" t="s">
        <v>81</v>
      </c>
      <c r="AY276" s="20" t="s">
        <v>124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20" t="s">
        <v>79</v>
      </c>
      <c r="BK276" s="221">
        <f>ROUND(I276*H276,2)</f>
        <v>0</v>
      </c>
      <c r="BL276" s="20" t="s">
        <v>130</v>
      </c>
      <c r="BM276" s="220" t="s">
        <v>391</v>
      </c>
    </row>
    <row r="277" s="2" customFormat="1">
      <c r="A277" s="41"/>
      <c r="B277" s="42"/>
      <c r="C277" s="43"/>
      <c r="D277" s="222" t="s">
        <v>132</v>
      </c>
      <c r="E277" s="43"/>
      <c r="F277" s="223" t="s">
        <v>392</v>
      </c>
      <c r="G277" s="43"/>
      <c r="H277" s="43"/>
      <c r="I277" s="224"/>
      <c r="J277" s="43"/>
      <c r="K277" s="43"/>
      <c r="L277" s="47"/>
      <c r="M277" s="225"/>
      <c r="N277" s="226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132</v>
      </c>
      <c r="AU277" s="20" t="s">
        <v>81</v>
      </c>
    </row>
    <row r="278" s="2" customFormat="1">
      <c r="A278" s="41"/>
      <c r="B278" s="42"/>
      <c r="C278" s="43"/>
      <c r="D278" s="227" t="s">
        <v>134</v>
      </c>
      <c r="E278" s="43"/>
      <c r="F278" s="228" t="s">
        <v>393</v>
      </c>
      <c r="G278" s="43"/>
      <c r="H278" s="43"/>
      <c r="I278" s="224"/>
      <c r="J278" s="43"/>
      <c r="K278" s="43"/>
      <c r="L278" s="47"/>
      <c r="M278" s="225"/>
      <c r="N278" s="226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134</v>
      </c>
      <c r="AU278" s="20" t="s">
        <v>81</v>
      </c>
    </row>
    <row r="279" s="2" customFormat="1">
      <c r="A279" s="41"/>
      <c r="B279" s="42"/>
      <c r="C279" s="43"/>
      <c r="D279" s="222" t="s">
        <v>136</v>
      </c>
      <c r="E279" s="43"/>
      <c r="F279" s="229" t="s">
        <v>254</v>
      </c>
      <c r="G279" s="43"/>
      <c r="H279" s="43"/>
      <c r="I279" s="224"/>
      <c r="J279" s="43"/>
      <c r="K279" s="43"/>
      <c r="L279" s="47"/>
      <c r="M279" s="225"/>
      <c r="N279" s="226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136</v>
      </c>
      <c r="AU279" s="20" t="s">
        <v>81</v>
      </c>
    </row>
    <row r="280" s="2" customFormat="1" ht="16.5" customHeight="1">
      <c r="A280" s="41"/>
      <c r="B280" s="42"/>
      <c r="C280" s="208" t="s">
        <v>394</v>
      </c>
      <c r="D280" s="208" t="s">
        <v>126</v>
      </c>
      <c r="E280" s="209" t="s">
        <v>395</v>
      </c>
      <c r="F280" s="210" t="s">
        <v>396</v>
      </c>
      <c r="G280" s="211" t="s">
        <v>129</v>
      </c>
      <c r="H280" s="212">
        <v>2063</v>
      </c>
      <c r="I280" s="213"/>
      <c r="J280" s="214">
        <f>ROUND(I280*H280,2)</f>
        <v>0</v>
      </c>
      <c r="K280" s="215"/>
      <c r="L280" s="47"/>
      <c r="M280" s="216" t="s">
        <v>19</v>
      </c>
      <c r="N280" s="217" t="s">
        <v>42</v>
      </c>
      <c r="O280" s="87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0" t="s">
        <v>130</v>
      </c>
      <c r="AT280" s="220" t="s">
        <v>126</v>
      </c>
      <c r="AU280" s="220" t="s">
        <v>81</v>
      </c>
      <c r="AY280" s="20" t="s">
        <v>124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20" t="s">
        <v>79</v>
      </c>
      <c r="BK280" s="221">
        <f>ROUND(I280*H280,2)</f>
        <v>0</v>
      </c>
      <c r="BL280" s="20" t="s">
        <v>130</v>
      </c>
      <c r="BM280" s="220" t="s">
        <v>397</v>
      </c>
    </row>
    <row r="281" s="2" customFormat="1">
      <c r="A281" s="41"/>
      <c r="B281" s="42"/>
      <c r="C281" s="43"/>
      <c r="D281" s="222" t="s">
        <v>132</v>
      </c>
      <c r="E281" s="43"/>
      <c r="F281" s="223" t="s">
        <v>398</v>
      </c>
      <c r="G281" s="43"/>
      <c r="H281" s="43"/>
      <c r="I281" s="224"/>
      <c r="J281" s="43"/>
      <c r="K281" s="43"/>
      <c r="L281" s="47"/>
      <c r="M281" s="225"/>
      <c r="N281" s="226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132</v>
      </c>
      <c r="AU281" s="20" t="s">
        <v>81</v>
      </c>
    </row>
    <row r="282" s="2" customFormat="1">
      <c r="A282" s="41"/>
      <c r="B282" s="42"/>
      <c r="C282" s="43"/>
      <c r="D282" s="227" t="s">
        <v>134</v>
      </c>
      <c r="E282" s="43"/>
      <c r="F282" s="228" t="s">
        <v>399</v>
      </c>
      <c r="G282" s="43"/>
      <c r="H282" s="43"/>
      <c r="I282" s="224"/>
      <c r="J282" s="43"/>
      <c r="K282" s="43"/>
      <c r="L282" s="47"/>
      <c r="M282" s="225"/>
      <c r="N282" s="226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134</v>
      </c>
      <c r="AU282" s="20" t="s">
        <v>81</v>
      </c>
    </row>
    <row r="283" s="2" customFormat="1">
      <c r="A283" s="41"/>
      <c r="B283" s="42"/>
      <c r="C283" s="43"/>
      <c r="D283" s="222" t="s">
        <v>136</v>
      </c>
      <c r="E283" s="43"/>
      <c r="F283" s="229" t="s">
        <v>254</v>
      </c>
      <c r="G283" s="43"/>
      <c r="H283" s="43"/>
      <c r="I283" s="224"/>
      <c r="J283" s="43"/>
      <c r="K283" s="43"/>
      <c r="L283" s="47"/>
      <c r="M283" s="225"/>
      <c r="N283" s="226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136</v>
      </c>
      <c r="AU283" s="20" t="s">
        <v>81</v>
      </c>
    </row>
    <row r="284" s="2" customFormat="1" ht="16.5" customHeight="1">
      <c r="A284" s="41"/>
      <c r="B284" s="42"/>
      <c r="C284" s="208" t="s">
        <v>400</v>
      </c>
      <c r="D284" s="208" t="s">
        <v>126</v>
      </c>
      <c r="E284" s="209" t="s">
        <v>401</v>
      </c>
      <c r="F284" s="210" t="s">
        <v>402</v>
      </c>
      <c r="G284" s="211" t="s">
        <v>129</v>
      </c>
      <c r="H284" s="212">
        <v>0.5</v>
      </c>
      <c r="I284" s="213"/>
      <c r="J284" s="214">
        <f>ROUND(I284*H284,2)</f>
        <v>0</v>
      </c>
      <c r="K284" s="215"/>
      <c r="L284" s="47"/>
      <c r="M284" s="216" t="s">
        <v>19</v>
      </c>
      <c r="N284" s="217" t="s">
        <v>42</v>
      </c>
      <c r="O284" s="87"/>
      <c r="P284" s="218">
        <f>O284*H284</f>
        <v>0</v>
      </c>
      <c r="Q284" s="218">
        <v>0.13403999999999999</v>
      </c>
      <c r="R284" s="218">
        <f>Q284*H284</f>
        <v>0.067019999999999996</v>
      </c>
      <c r="S284" s="218">
        <v>0</v>
      </c>
      <c r="T284" s="219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0" t="s">
        <v>130</v>
      </c>
      <c r="AT284" s="220" t="s">
        <v>126</v>
      </c>
      <c r="AU284" s="220" t="s">
        <v>81</v>
      </c>
      <c r="AY284" s="20" t="s">
        <v>124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20" t="s">
        <v>79</v>
      </c>
      <c r="BK284" s="221">
        <f>ROUND(I284*H284,2)</f>
        <v>0</v>
      </c>
      <c r="BL284" s="20" t="s">
        <v>130</v>
      </c>
      <c r="BM284" s="220" t="s">
        <v>403</v>
      </c>
    </row>
    <row r="285" s="2" customFormat="1">
      <c r="A285" s="41"/>
      <c r="B285" s="42"/>
      <c r="C285" s="43"/>
      <c r="D285" s="222" t="s">
        <v>132</v>
      </c>
      <c r="E285" s="43"/>
      <c r="F285" s="223" t="s">
        <v>404</v>
      </c>
      <c r="G285" s="43"/>
      <c r="H285" s="43"/>
      <c r="I285" s="224"/>
      <c r="J285" s="43"/>
      <c r="K285" s="43"/>
      <c r="L285" s="47"/>
      <c r="M285" s="225"/>
      <c r="N285" s="22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132</v>
      </c>
      <c r="AU285" s="20" t="s">
        <v>81</v>
      </c>
    </row>
    <row r="286" s="2" customFormat="1">
      <c r="A286" s="41"/>
      <c r="B286" s="42"/>
      <c r="C286" s="43"/>
      <c r="D286" s="227" t="s">
        <v>134</v>
      </c>
      <c r="E286" s="43"/>
      <c r="F286" s="228" t="s">
        <v>405</v>
      </c>
      <c r="G286" s="43"/>
      <c r="H286" s="43"/>
      <c r="I286" s="224"/>
      <c r="J286" s="43"/>
      <c r="K286" s="43"/>
      <c r="L286" s="47"/>
      <c r="M286" s="225"/>
      <c r="N286" s="226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134</v>
      </c>
      <c r="AU286" s="20" t="s">
        <v>81</v>
      </c>
    </row>
    <row r="287" s="2" customFormat="1">
      <c r="A287" s="41"/>
      <c r="B287" s="42"/>
      <c r="C287" s="43"/>
      <c r="D287" s="222" t="s">
        <v>136</v>
      </c>
      <c r="E287" s="43"/>
      <c r="F287" s="229" t="s">
        <v>406</v>
      </c>
      <c r="G287" s="43"/>
      <c r="H287" s="43"/>
      <c r="I287" s="224"/>
      <c r="J287" s="43"/>
      <c r="K287" s="43"/>
      <c r="L287" s="47"/>
      <c r="M287" s="225"/>
      <c r="N287" s="226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136</v>
      </c>
      <c r="AU287" s="20" t="s">
        <v>81</v>
      </c>
    </row>
    <row r="288" s="2" customFormat="1" ht="16.5" customHeight="1">
      <c r="A288" s="41"/>
      <c r="B288" s="42"/>
      <c r="C288" s="262" t="s">
        <v>407</v>
      </c>
      <c r="D288" s="262" t="s">
        <v>224</v>
      </c>
      <c r="E288" s="263" t="s">
        <v>408</v>
      </c>
      <c r="F288" s="264" t="s">
        <v>409</v>
      </c>
      <c r="G288" s="265" t="s">
        <v>209</v>
      </c>
      <c r="H288" s="266">
        <v>0.84999999999999998</v>
      </c>
      <c r="I288" s="267"/>
      <c r="J288" s="268">
        <f>ROUND(I288*H288,2)</f>
        <v>0</v>
      </c>
      <c r="K288" s="269"/>
      <c r="L288" s="270"/>
      <c r="M288" s="271" t="s">
        <v>19</v>
      </c>
      <c r="N288" s="272" t="s">
        <v>42</v>
      </c>
      <c r="O288" s="87"/>
      <c r="P288" s="218">
        <f>O288*H288</f>
        <v>0</v>
      </c>
      <c r="Q288" s="218">
        <v>1</v>
      </c>
      <c r="R288" s="218">
        <f>Q288*H288</f>
        <v>0.84999999999999998</v>
      </c>
      <c r="S288" s="218">
        <v>0</v>
      </c>
      <c r="T288" s="219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0" t="s">
        <v>192</v>
      </c>
      <c r="AT288" s="220" t="s">
        <v>224</v>
      </c>
      <c r="AU288" s="220" t="s">
        <v>81</v>
      </c>
      <c r="AY288" s="20" t="s">
        <v>124</v>
      </c>
      <c r="BE288" s="221">
        <f>IF(N288="základní",J288,0)</f>
        <v>0</v>
      </c>
      <c r="BF288" s="221">
        <f>IF(N288="snížená",J288,0)</f>
        <v>0</v>
      </c>
      <c r="BG288" s="221">
        <f>IF(N288="zákl. přenesená",J288,0)</f>
        <v>0</v>
      </c>
      <c r="BH288" s="221">
        <f>IF(N288="sníž. přenesená",J288,0)</f>
        <v>0</v>
      </c>
      <c r="BI288" s="221">
        <f>IF(N288="nulová",J288,0)</f>
        <v>0</v>
      </c>
      <c r="BJ288" s="20" t="s">
        <v>79</v>
      </c>
      <c r="BK288" s="221">
        <f>ROUND(I288*H288,2)</f>
        <v>0</v>
      </c>
      <c r="BL288" s="20" t="s">
        <v>130</v>
      </c>
      <c r="BM288" s="220" t="s">
        <v>410</v>
      </c>
    </row>
    <row r="289" s="2" customFormat="1">
      <c r="A289" s="41"/>
      <c r="B289" s="42"/>
      <c r="C289" s="43"/>
      <c r="D289" s="222" t="s">
        <v>132</v>
      </c>
      <c r="E289" s="43"/>
      <c r="F289" s="223" t="s">
        <v>409</v>
      </c>
      <c r="G289" s="43"/>
      <c r="H289" s="43"/>
      <c r="I289" s="224"/>
      <c r="J289" s="43"/>
      <c r="K289" s="43"/>
      <c r="L289" s="47"/>
      <c r="M289" s="225"/>
      <c r="N289" s="226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132</v>
      </c>
      <c r="AU289" s="20" t="s">
        <v>81</v>
      </c>
    </row>
    <row r="290" s="13" customFormat="1">
      <c r="A290" s="13"/>
      <c r="B290" s="230"/>
      <c r="C290" s="231"/>
      <c r="D290" s="222" t="s">
        <v>138</v>
      </c>
      <c r="E290" s="232" t="s">
        <v>19</v>
      </c>
      <c r="F290" s="233" t="s">
        <v>411</v>
      </c>
      <c r="G290" s="231"/>
      <c r="H290" s="234">
        <v>0.84999999999999998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138</v>
      </c>
      <c r="AU290" s="240" t="s">
        <v>81</v>
      </c>
      <c r="AV290" s="13" t="s">
        <v>81</v>
      </c>
      <c r="AW290" s="13" t="s">
        <v>32</v>
      </c>
      <c r="AX290" s="13" t="s">
        <v>79</v>
      </c>
      <c r="AY290" s="240" t="s">
        <v>124</v>
      </c>
    </row>
    <row r="291" s="2" customFormat="1" ht="16.5" customHeight="1">
      <c r="A291" s="41"/>
      <c r="B291" s="42"/>
      <c r="C291" s="208" t="s">
        <v>412</v>
      </c>
      <c r="D291" s="208" t="s">
        <v>126</v>
      </c>
      <c r="E291" s="209" t="s">
        <v>413</v>
      </c>
      <c r="F291" s="210" t="s">
        <v>414</v>
      </c>
      <c r="G291" s="211" t="s">
        <v>129</v>
      </c>
      <c r="H291" s="212">
        <v>13.199999999999999</v>
      </c>
      <c r="I291" s="213"/>
      <c r="J291" s="214">
        <f>ROUND(I291*H291,2)</f>
        <v>0</v>
      </c>
      <c r="K291" s="215"/>
      <c r="L291" s="47"/>
      <c r="M291" s="216" t="s">
        <v>19</v>
      </c>
      <c r="N291" s="217" t="s">
        <v>42</v>
      </c>
      <c r="O291" s="87"/>
      <c r="P291" s="218">
        <f>O291*H291</f>
        <v>0</v>
      </c>
      <c r="Q291" s="218">
        <v>0.089219999999999994</v>
      </c>
      <c r="R291" s="218">
        <f>Q291*H291</f>
        <v>1.1777039999999999</v>
      </c>
      <c r="S291" s="218">
        <v>0</v>
      </c>
      <c r="T291" s="219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0" t="s">
        <v>130</v>
      </c>
      <c r="AT291" s="220" t="s">
        <v>126</v>
      </c>
      <c r="AU291" s="220" t="s">
        <v>81</v>
      </c>
      <c r="AY291" s="20" t="s">
        <v>124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20" t="s">
        <v>79</v>
      </c>
      <c r="BK291" s="221">
        <f>ROUND(I291*H291,2)</f>
        <v>0</v>
      </c>
      <c r="BL291" s="20" t="s">
        <v>130</v>
      </c>
      <c r="BM291" s="220" t="s">
        <v>415</v>
      </c>
    </row>
    <row r="292" s="2" customFormat="1">
      <c r="A292" s="41"/>
      <c r="B292" s="42"/>
      <c r="C292" s="43"/>
      <c r="D292" s="222" t="s">
        <v>132</v>
      </c>
      <c r="E292" s="43"/>
      <c r="F292" s="223" t="s">
        <v>416</v>
      </c>
      <c r="G292" s="43"/>
      <c r="H292" s="43"/>
      <c r="I292" s="224"/>
      <c r="J292" s="43"/>
      <c r="K292" s="43"/>
      <c r="L292" s="47"/>
      <c r="M292" s="225"/>
      <c r="N292" s="226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132</v>
      </c>
      <c r="AU292" s="20" t="s">
        <v>81</v>
      </c>
    </row>
    <row r="293" s="2" customFormat="1">
      <c r="A293" s="41"/>
      <c r="B293" s="42"/>
      <c r="C293" s="43"/>
      <c r="D293" s="227" t="s">
        <v>134</v>
      </c>
      <c r="E293" s="43"/>
      <c r="F293" s="228" t="s">
        <v>417</v>
      </c>
      <c r="G293" s="43"/>
      <c r="H293" s="43"/>
      <c r="I293" s="224"/>
      <c r="J293" s="43"/>
      <c r="K293" s="43"/>
      <c r="L293" s="47"/>
      <c r="M293" s="225"/>
      <c r="N293" s="226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134</v>
      </c>
      <c r="AU293" s="20" t="s">
        <v>81</v>
      </c>
    </row>
    <row r="294" s="13" customFormat="1">
      <c r="A294" s="13"/>
      <c r="B294" s="230"/>
      <c r="C294" s="231"/>
      <c r="D294" s="222" t="s">
        <v>138</v>
      </c>
      <c r="E294" s="232" t="s">
        <v>19</v>
      </c>
      <c r="F294" s="233" t="s">
        <v>258</v>
      </c>
      <c r="G294" s="231"/>
      <c r="H294" s="234">
        <v>13.199999999999999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138</v>
      </c>
      <c r="AU294" s="240" t="s">
        <v>81</v>
      </c>
      <c r="AV294" s="13" t="s">
        <v>81</v>
      </c>
      <c r="AW294" s="13" t="s">
        <v>32</v>
      </c>
      <c r="AX294" s="13" t="s">
        <v>79</v>
      </c>
      <c r="AY294" s="240" t="s">
        <v>124</v>
      </c>
    </row>
    <row r="295" s="2" customFormat="1" ht="16.5" customHeight="1">
      <c r="A295" s="41"/>
      <c r="B295" s="42"/>
      <c r="C295" s="262" t="s">
        <v>418</v>
      </c>
      <c r="D295" s="262" t="s">
        <v>224</v>
      </c>
      <c r="E295" s="263" t="s">
        <v>419</v>
      </c>
      <c r="F295" s="264" t="s">
        <v>420</v>
      </c>
      <c r="G295" s="265" t="s">
        <v>129</v>
      </c>
      <c r="H295" s="266">
        <v>6.2220000000000004</v>
      </c>
      <c r="I295" s="267"/>
      <c r="J295" s="268">
        <f>ROUND(I295*H295,2)</f>
        <v>0</v>
      </c>
      <c r="K295" s="269"/>
      <c r="L295" s="270"/>
      <c r="M295" s="271" t="s">
        <v>19</v>
      </c>
      <c r="N295" s="272" t="s">
        <v>42</v>
      </c>
      <c r="O295" s="87"/>
      <c r="P295" s="218">
        <f>O295*H295</f>
        <v>0</v>
      </c>
      <c r="Q295" s="218">
        <v>0.113</v>
      </c>
      <c r="R295" s="218">
        <f>Q295*H295</f>
        <v>0.7030860000000001</v>
      </c>
      <c r="S295" s="218">
        <v>0</v>
      </c>
      <c r="T295" s="219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0" t="s">
        <v>192</v>
      </c>
      <c r="AT295" s="220" t="s">
        <v>224</v>
      </c>
      <c r="AU295" s="220" t="s">
        <v>81</v>
      </c>
      <c r="AY295" s="20" t="s">
        <v>124</v>
      </c>
      <c r="BE295" s="221">
        <f>IF(N295="základní",J295,0)</f>
        <v>0</v>
      </c>
      <c r="BF295" s="221">
        <f>IF(N295="snížená",J295,0)</f>
        <v>0</v>
      </c>
      <c r="BG295" s="221">
        <f>IF(N295="zákl. přenesená",J295,0)</f>
        <v>0</v>
      </c>
      <c r="BH295" s="221">
        <f>IF(N295="sníž. přenesená",J295,0)</f>
        <v>0</v>
      </c>
      <c r="BI295" s="221">
        <f>IF(N295="nulová",J295,0)</f>
        <v>0</v>
      </c>
      <c r="BJ295" s="20" t="s">
        <v>79</v>
      </c>
      <c r="BK295" s="221">
        <f>ROUND(I295*H295,2)</f>
        <v>0</v>
      </c>
      <c r="BL295" s="20" t="s">
        <v>130</v>
      </c>
      <c r="BM295" s="220" t="s">
        <v>421</v>
      </c>
    </row>
    <row r="296" s="2" customFormat="1">
      <c r="A296" s="41"/>
      <c r="B296" s="42"/>
      <c r="C296" s="43"/>
      <c r="D296" s="222" t="s">
        <v>132</v>
      </c>
      <c r="E296" s="43"/>
      <c r="F296" s="223" t="s">
        <v>420</v>
      </c>
      <c r="G296" s="43"/>
      <c r="H296" s="43"/>
      <c r="I296" s="224"/>
      <c r="J296" s="43"/>
      <c r="K296" s="43"/>
      <c r="L296" s="47"/>
      <c r="M296" s="225"/>
      <c r="N296" s="226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132</v>
      </c>
      <c r="AU296" s="20" t="s">
        <v>81</v>
      </c>
    </row>
    <row r="297" s="13" customFormat="1">
      <c r="A297" s="13"/>
      <c r="B297" s="230"/>
      <c r="C297" s="231"/>
      <c r="D297" s="222" t="s">
        <v>138</v>
      </c>
      <c r="E297" s="232" t="s">
        <v>19</v>
      </c>
      <c r="F297" s="233" t="s">
        <v>422</v>
      </c>
      <c r="G297" s="231"/>
      <c r="H297" s="234">
        <v>6.2220000000000004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138</v>
      </c>
      <c r="AU297" s="240" t="s">
        <v>81</v>
      </c>
      <c r="AV297" s="13" t="s">
        <v>81</v>
      </c>
      <c r="AW297" s="13" t="s">
        <v>32</v>
      </c>
      <c r="AX297" s="13" t="s">
        <v>79</v>
      </c>
      <c r="AY297" s="240" t="s">
        <v>124</v>
      </c>
    </row>
    <row r="298" s="2" customFormat="1" ht="16.5" customHeight="1">
      <c r="A298" s="41"/>
      <c r="B298" s="42"/>
      <c r="C298" s="262" t="s">
        <v>423</v>
      </c>
      <c r="D298" s="262" t="s">
        <v>224</v>
      </c>
      <c r="E298" s="263" t="s">
        <v>424</v>
      </c>
      <c r="F298" s="264" t="s">
        <v>425</v>
      </c>
      <c r="G298" s="265" t="s">
        <v>129</v>
      </c>
      <c r="H298" s="266">
        <v>7.1100000000000003</v>
      </c>
      <c r="I298" s="267"/>
      <c r="J298" s="268">
        <f>ROUND(I298*H298,2)</f>
        <v>0</v>
      </c>
      <c r="K298" s="269"/>
      <c r="L298" s="270"/>
      <c r="M298" s="271" t="s">
        <v>19</v>
      </c>
      <c r="N298" s="272" t="s">
        <v>42</v>
      </c>
      <c r="O298" s="87"/>
      <c r="P298" s="218">
        <f>O298*H298</f>
        <v>0</v>
      </c>
      <c r="Q298" s="218">
        <v>0.13100000000000001</v>
      </c>
      <c r="R298" s="218">
        <f>Q298*H298</f>
        <v>0.93141000000000007</v>
      </c>
      <c r="S298" s="218">
        <v>0</v>
      </c>
      <c r="T298" s="219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0" t="s">
        <v>192</v>
      </c>
      <c r="AT298" s="220" t="s">
        <v>224</v>
      </c>
      <c r="AU298" s="220" t="s">
        <v>81</v>
      </c>
      <c r="AY298" s="20" t="s">
        <v>124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20" t="s">
        <v>79</v>
      </c>
      <c r="BK298" s="221">
        <f>ROUND(I298*H298,2)</f>
        <v>0</v>
      </c>
      <c r="BL298" s="20" t="s">
        <v>130</v>
      </c>
      <c r="BM298" s="220" t="s">
        <v>426</v>
      </c>
    </row>
    <row r="299" s="2" customFormat="1">
      <c r="A299" s="41"/>
      <c r="B299" s="42"/>
      <c r="C299" s="43"/>
      <c r="D299" s="222" t="s">
        <v>132</v>
      </c>
      <c r="E299" s="43"/>
      <c r="F299" s="223" t="s">
        <v>425</v>
      </c>
      <c r="G299" s="43"/>
      <c r="H299" s="43"/>
      <c r="I299" s="224"/>
      <c r="J299" s="43"/>
      <c r="K299" s="43"/>
      <c r="L299" s="47"/>
      <c r="M299" s="225"/>
      <c r="N299" s="226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132</v>
      </c>
      <c r="AU299" s="20" t="s">
        <v>81</v>
      </c>
    </row>
    <row r="300" s="13" customFormat="1">
      <c r="A300" s="13"/>
      <c r="B300" s="230"/>
      <c r="C300" s="231"/>
      <c r="D300" s="222" t="s">
        <v>138</v>
      </c>
      <c r="E300" s="232" t="s">
        <v>19</v>
      </c>
      <c r="F300" s="233" t="s">
        <v>427</v>
      </c>
      <c r="G300" s="231"/>
      <c r="H300" s="234">
        <v>7.1100000000000003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138</v>
      </c>
      <c r="AU300" s="240" t="s">
        <v>81</v>
      </c>
      <c r="AV300" s="13" t="s">
        <v>81</v>
      </c>
      <c r="AW300" s="13" t="s">
        <v>32</v>
      </c>
      <c r="AX300" s="13" t="s">
        <v>79</v>
      </c>
      <c r="AY300" s="240" t="s">
        <v>124</v>
      </c>
    </row>
    <row r="301" s="2" customFormat="1" ht="16.5" customHeight="1">
      <c r="A301" s="41"/>
      <c r="B301" s="42"/>
      <c r="C301" s="208" t="s">
        <v>428</v>
      </c>
      <c r="D301" s="208" t="s">
        <v>126</v>
      </c>
      <c r="E301" s="209" t="s">
        <v>429</v>
      </c>
      <c r="F301" s="210" t="s">
        <v>430</v>
      </c>
      <c r="G301" s="211" t="s">
        <v>129</v>
      </c>
      <c r="H301" s="212">
        <v>0.5</v>
      </c>
      <c r="I301" s="213"/>
      <c r="J301" s="214">
        <f>ROUND(I301*H301,2)</f>
        <v>0</v>
      </c>
      <c r="K301" s="215"/>
      <c r="L301" s="47"/>
      <c r="M301" s="216" t="s">
        <v>19</v>
      </c>
      <c r="N301" s="217" t="s">
        <v>42</v>
      </c>
      <c r="O301" s="87"/>
      <c r="P301" s="218">
        <f>O301*H301</f>
        <v>0</v>
      </c>
      <c r="Q301" s="218">
        <v>0.15140000000000001</v>
      </c>
      <c r="R301" s="218">
        <f>Q301*H301</f>
        <v>0.075700000000000003</v>
      </c>
      <c r="S301" s="218">
        <v>0</v>
      </c>
      <c r="T301" s="219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0" t="s">
        <v>130</v>
      </c>
      <c r="AT301" s="220" t="s">
        <v>126</v>
      </c>
      <c r="AU301" s="220" t="s">
        <v>81</v>
      </c>
      <c r="AY301" s="20" t="s">
        <v>124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20" t="s">
        <v>79</v>
      </c>
      <c r="BK301" s="221">
        <f>ROUND(I301*H301,2)</f>
        <v>0</v>
      </c>
      <c r="BL301" s="20" t="s">
        <v>130</v>
      </c>
      <c r="BM301" s="220" t="s">
        <v>431</v>
      </c>
    </row>
    <row r="302" s="2" customFormat="1">
      <c r="A302" s="41"/>
      <c r="B302" s="42"/>
      <c r="C302" s="43"/>
      <c r="D302" s="222" t="s">
        <v>132</v>
      </c>
      <c r="E302" s="43"/>
      <c r="F302" s="223" t="s">
        <v>432</v>
      </c>
      <c r="G302" s="43"/>
      <c r="H302" s="43"/>
      <c r="I302" s="224"/>
      <c r="J302" s="43"/>
      <c r="K302" s="43"/>
      <c r="L302" s="47"/>
      <c r="M302" s="225"/>
      <c r="N302" s="226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132</v>
      </c>
      <c r="AU302" s="20" t="s">
        <v>81</v>
      </c>
    </row>
    <row r="303" s="2" customFormat="1">
      <c r="A303" s="41"/>
      <c r="B303" s="42"/>
      <c r="C303" s="43"/>
      <c r="D303" s="227" t="s">
        <v>134</v>
      </c>
      <c r="E303" s="43"/>
      <c r="F303" s="228" t="s">
        <v>433</v>
      </c>
      <c r="G303" s="43"/>
      <c r="H303" s="43"/>
      <c r="I303" s="224"/>
      <c r="J303" s="43"/>
      <c r="K303" s="43"/>
      <c r="L303" s="47"/>
      <c r="M303" s="225"/>
      <c r="N303" s="226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134</v>
      </c>
      <c r="AU303" s="20" t="s">
        <v>81</v>
      </c>
    </row>
    <row r="304" s="12" customFormat="1" ht="22.8" customHeight="1">
      <c r="A304" s="12"/>
      <c r="B304" s="192"/>
      <c r="C304" s="193"/>
      <c r="D304" s="194" t="s">
        <v>70</v>
      </c>
      <c r="E304" s="206" t="s">
        <v>192</v>
      </c>
      <c r="F304" s="206" t="s">
        <v>434</v>
      </c>
      <c r="G304" s="193"/>
      <c r="H304" s="193"/>
      <c r="I304" s="196"/>
      <c r="J304" s="207">
        <f>BK304</f>
        <v>0</v>
      </c>
      <c r="K304" s="193"/>
      <c r="L304" s="198"/>
      <c r="M304" s="199"/>
      <c r="N304" s="200"/>
      <c r="O304" s="200"/>
      <c r="P304" s="201">
        <f>SUM(P305:P359)</f>
        <v>0</v>
      </c>
      <c r="Q304" s="200"/>
      <c r="R304" s="201">
        <f>SUM(R305:R359)</f>
        <v>16.029915799999998</v>
      </c>
      <c r="S304" s="200"/>
      <c r="T304" s="202">
        <f>SUM(T305:T359)</f>
        <v>3.5000000000000004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3" t="s">
        <v>79</v>
      </c>
      <c r="AT304" s="204" t="s">
        <v>70</v>
      </c>
      <c r="AU304" s="204" t="s">
        <v>79</v>
      </c>
      <c r="AY304" s="203" t="s">
        <v>124</v>
      </c>
      <c r="BK304" s="205">
        <f>SUM(BK305:BK359)</f>
        <v>0</v>
      </c>
    </row>
    <row r="305" s="2" customFormat="1" ht="16.5" customHeight="1">
      <c r="A305" s="41"/>
      <c r="B305" s="42"/>
      <c r="C305" s="208" t="s">
        <v>435</v>
      </c>
      <c r="D305" s="208" t="s">
        <v>126</v>
      </c>
      <c r="E305" s="209" t="s">
        <v>436</v>
      </c>
      <c r="F305" s="210" t="s">
        <v>437</v>
      </c>
      <c r="G305" s="211" t="s">
        <v>300</v>
      </c>
      <c r="H305" s="212">
        <v>3</v>
      </c>
      <c r="I305" s="213"/>
      <c r="J305" s="214">
        <f>ROUND(I305*H305,2)</f>
        <v>0</v>
      </c>
      <c r="K305" s="215"/>
      <c r="L305" s="47"/>
      <c r="M305" s="216" t="s">
        <v>19</v>
      </c>
      <c r="N305" s="217" t="s">
        <v>42</v>
      </c>
      <c r="O305" s="87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0" t="s">
        <v>130</v>
      </c>
      <c r="AT305" s="220" t="s">
        <v>126</v>
      </c>
      <c r="AU305" s="220" t="s">
        <v>81</v>
      </c>
      <c r="AY305" s="20" t="s">
        <v>124</v>
      </c>
      <c r="BE305" s="221">
        <f>IF(N305="základní",J305,0)</f>
        <v>0</v>
      </c>
      <c r="BF305" s="221">
        <f>IF(N305="snížená",J305,0)</f>
        <v>0</v>
      </c>
      <c r="BG305" s="221">
        <f>IF(N305="zákl. přenesená",J305,0)</f>
        <v>0</v>
      </c>
      <c r="BH305" s="221">
        <f>IF(N305="sníž. přenesená",J305,0)</f>
        <v>0</v>
      </c>
      <c r="BI305" s="221">
        <f>IF(N305="nulová",J305,0)</f>
        <v>0</v>
      </c>
      <c r="BJ305" s="20" t="s">
        <v>79</v>
      </c>
      <c r="BK305" s="221">
        <f>ROUND(I305*H305,2)</f>
        <v>0</v>
      </c>
      <c r="BL305" s="20" t="s">
        <v>130</v>
      </c>
      <c r="BM305" s="220" t="s">
        <v>438</v>
      </c>
    </row>
    <row r="306" s="2" customFormat="1">
      <c r="A306" s="41"/>
      <c r="B306" s="42"/>
      <c r="C306" s="43"/>
      <c r="D306" s="222" t="s">
        <v>132</v>
      </c>
      <c r="E306" s="43"/>
      <c r="F306" s="223" t="s">
        <v>437</v>
      </c>
      <c r="G306" s="43"/>
      <c r="H306" s="43"/>
      <c r="I306" s="224"/>
      <c r="J306" s="43"/>
      <c r="K306" s="43"/>
      <c r="L306" s="47"/>
      <c r="M306" s="225"/>
      <c r="N306" s="226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132</v>
      </c>
      <c r="AU306" s="20" t="s">
        <v>81</v>
      </c>
    </row>
    <row r="307" s="2" customFormat="1" ht="21.75" customHeight="1">
      <c r="A307" s="41"/>
      <c r="B307" s="42"/>
      <c r="C307" s="262" t="s">
        <v>439</v>
      </c>
      <c r="D307" s="262" t="s">
        <v>224</v>
      </c>
      <c r="E307" s="263" t="s">
        <v>440</v>
      </c>
      <c r="F307" s="264" t="s">
        <v>441</v>
      </c>
      <c r="G307" s="265" t="s">
        <v>300</v>
      </c>
      <c r="H307" s="266">
        <v>3</v>
      </c>
      <c r="I307" s="267"/>
      <c r="J307" s="268">
        <f>ROUND(I307*H307,2)</f>
        <v>0</v>
      </c>
      <c r="K307" s="269"/>
      <c r="L307" s="270"/>
      <c r="M307" s="271" t="s">
        <v>19</v>
      </c>
      <c r="N307" s="272" t="s">
        <v>42</v>
      </c>
      <c r="O307" s="87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0" t="s">
        <v>192</v>
      </c>
      <c r="AT307" s="220" t="s">
        <v>224</v>
      </c>
      <c r="AU307" s="220" t="s">
        <v>81</v>
      </c>
      <c r="AY307" s="20" t="s">
        <v>124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20" t="s">
        <v>79</v>
      </c>
      <c r="BK307" s="221">
        <f>ROUND(I307*H307,2)</f>
        <v>0</v>
      </c>
      <c r="BL307" s="20" t="s">
        <v>130</v>
      </c>
      <c r="BM307" s="220" t="s">
        <v>442</v>
      </c>
    </row>
    <row r="308" s="2" customFormat="1">
      <c r="A308" s="41"/>
      <c r="B308" s="42"/>
      <c r="C308" s="43"/>
      <c r="D308" s="222" t="s">
        <v>132</v>
      </c>
      <c r="E308" s="43"/>
      <c r="F308" s="223" t="s">
        <v>441</v>
      </c>
      <c r="G308" s="43"/>
      <c r="H308" s="43"/>
      <c r="I308" s="224"/>
      <c r="J308" s="43"/>
      <c r="K308" s="43"/>
      <c r="L308" s="47"/>
      <c r="M308" s="225"/>
      <c r="N308" s="226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132</v>
      </c>
      <c r="AU308" s="20" t="s">
        <v>81</v>
      </c>
    </row>
    <row r="309" s="2" customFormat="1" ht="16.5" customHeight="1">
      <c r="A309" s="41"/>
      <c r="B309" s="42"/>
      <c r="C309" s="208" t="s">
        <v>443</v>
      </c>
      <c r="D309" s="208" t="s">
        <v>126</v>
      </c>
      <c r="E309" s="209" t="s">
        <v>444</v>
      </c>
      <c r="F309" s="210" t="s">
        <v>445</v>
      </c>
      <c r="G309" s="211" t="s">
        <v>166</v>
      </c>
      <c r="H309" s="212">
        <v>85.5</v>
      </c>
      <c r="I309" s="213"/>
      <c r="J309" s="214">
        <f>ROUND(I309*H309,2)</f>
        <v>0</v>
      </c>
      <c r="K309" s="215"/>
      <c r="L309" s="47"/>
      <c r="M309" s="216" t="s">
        <v>19</v>
      </c>
      <c r="N309" s="217" t="s">
        <v>42</v>
      </c>
      <c r="O309" s="87"/>
      <c r="P309" s="218">
        <f>O309*H309</f>
        <v>0</v>
      </c>
      <c r="Q309" s="218">
        <v>1.1E-05</v>
      </c>
      <c r="R309" s="218">
        <f>Q309*H309</f>
        <v>0.00094049999999999993</v>
      </c>
      <c r="S309" s="218">
        <v>0</v>
      </c>
      <c r="T309" s="219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0" t="s">
        <v>130</v>
      </c>
      <c r="AT309" s="220" t="s">
        <v>126</v>
      </c>
      <c r="AU309" s="220" t="s">
        <v>81</v>
      </c>
      <c r="AY309" s="20" t="s">
        <v>124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20" t="s">
        <v>79</v>
      </c>
      <c r="BK309" s="221">
        <f>ROUND(I309*H309,2)</f>
        <v>0</v>
      </c>
      <c r="BL309" s="20" t="s">
        <v>130</v>
      </c>
      <c r="BM309" s="220" t="s">
        <v>446</v>
      </c>
    </row>
    <row r="310" s="2" customFormat="1">
      <c r="A310" s="41"/>
      <c r="B310" s="42"/>
      <c r="C310" s="43"/>
      <c r="D310" s="222" t="s">
        <v>132</v>
      </c>
      <c r="E310" s="43"/>
      <c r="F310" s="223" t="s">
        <v>447</v>
      </c>
      <c r="G310" s="43"/>
      <c r="H310" s="43"/>
      <c r="I310" s="224"/>
      <c r="J310" s="43"/>
      <c r="K310" s="43"/>
      <c r="L310" s="47"/>
      <c r="M310" s="225"/>
      <c r="N310" s="226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132</v>
      </c>
      <c r="AU310" s="20" t="s">
        <v>81</v>
      </c>
    </row>
    <row r="311" s="2" customFormat="1">
      <c r="A311" s="41"/>
      <c r="B311" s="42"/>
      <c r="C311" s="43"/>
      <c r="D311" s="227" t="s">
        <v>134</v>
      </c>
      <c r="E311" s="43"/>
      <c r="F311" s="228" t="s">
        <v>448</v>
      </c>
      <c r="G311" s="43"/>
      <c r="H311" s="43"/>
      <c r="I311" s="224"/>
      <c r="J311" s="43"/>
      <c r="K311" s="43"/>
      <c r="L311" s="47"/>
      <c r="M311" s="225"/>
      <c r="N311" s="22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134</v>
      </c>
      <c r="AU311" s="20" t="s">
        <v>81</v>
      </c>
    </row>
    <row r="312" s="14" customFormat="1">
      <c r="A312" s="14"/>
      <c r="B312" s="241"/>
      <c r="C312" s="242"/>
      <c r="D312" s="222" t="s">
        <v>138</v>
      </c>
      <c r="E312" s="243" t="s">
        <v>19</v>
      </c>
      <c r="F312" s="244" t="s">
        <v>188</v>
      </c>
      <c r="G312" s="242"/>
      <c r="H312" s="243" t="s">
        <v>19</v>
      </c>
      <c r="I312" s="245"/>
      <c r="J312" s="242"/>
      <c r="K312" s="242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138</v>
      </c>
      <c r="AU312" s="250" t="s">
        <v>81</v>
      </c>
      <c r="AV312" s="14" t="s">
        <v>79</v>
      </c>
      <c r="AW312" s="14" t="s">
        <v>32</v>
      </c>
      <c r="AX312" s="14" t="s">
        <v>71</v>
      </c>
      <c r="AY312" s="250" t="s">
        <v>124</v>
      </c>
    </row>
    <row r="313" s="13" customFormat="1">
      <c r="A313" s="13"/>
      <c r="B313" s="230"/>
      <c r="C313" s="231"/>
      <c r="D313" s="222" t="s">
        <v>138</v>
      </c>
      <c r="E313" s="232" t="s">
        <v>19</v>
      </c>
      <c r="F313" s="233" t="s">
        <v>449</v>
      </c>
      <c r="G313" s="231"/>
      <c r="H313" s="234">
        <v>62.5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138</v>
      </c>
      <c r="AU313" s="240" t="s">
        <v>81</v>
      </c>
      <c r="AV313" s="13" t="s">
        <v>81</v>
      </c>
      <c r="AW313" s="13" t="s">
        <v>32</v>
      </c>
      <c r="AX313" s="13" t="s">
        <v>71</v>
      </c>
      <c r="AY313" s="240" t="s">
        <v>124</v>
      </c>
    </row>
    <row r="314" s="14" customFormat="1">
      <c r="A314" s="14"/>
      <c r="B314" s="241"/>
      <c r="C314" s="242"/>
      <c r="D314" s="222" t="s">
        <v>138</v>
      </c>
      <c r="E314" s="243" t="s">
        <v>19</v>
      </c>
      <c r="F314" s="244" t="s">
        <v>190</v>
      </c>
      <c r="G314" s="242"/>
      <c r="H314" s="243" t="s">
        <v>19</v>
      </c>
      <c r="I314" s="245"/>
      <c r="J314" s="242"/>
      <c r="K314" s="242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138</v>
      </c>
      <c r="AU314" s="250" t="s">
        <v>81</v>
      </c>
      <c r="AV314" s="14" t="s">
        <v>79</v>
      </c>
      <c r="AW314" s="14" t="s">
        <v>32</v>
      </c>
      <c r="AX314" s="14" t="s">
        <v>71</v>
      </c>
      <c r="AY314" s="250" t="s">
        <v>124</v>
      </c>
    </row>
    <row r="315" s="13" customFormat="1">
      <c r="A315" s="13"/>
      <c r="B315" s="230"/>
      <c r="C315" s="231"/>
      <c r="D315" s="222" t="s">
        <v>138</v>
      </c>
      <c r="E315" s="232" t="s">
        <v>19</v>
      </c>
      <c r="F315" s="233" t="s">
        <v>450</v>
      </c>
      <c r="G315" s="231"/>
      <c r="H315" s="234">
        <v>23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138</v>
      </c>
      <c r="AU315" s="240" t="s">
        <v>81</v>
      </c>
      <c r="AV315" s="13" t="s">
        <v>81</v>
      </c>
      <c r="AW315" s="13" t="s">
        <v>32</v>
      </c>
      <c r="AX315" s="13" t="s">
        <v>71</v>
      </c>
      <c r="AY315" s="240" t="s">
        <v>124</v>
      </c>
    </row>
    <row r="316" s="15" customFormat="1">
      <c r="A316" s="15"/>
      <c r="B316" s="251"/>
      <c r="C316" s="252"/>
      <c r="D316" s="222" t="s">
        <v>138</v>
      </c>
      <c r="E316" s="253" t="s">
        <v>19</v>
      </c>
      <c r="F316" s="254" t="s">
        <v>171</v>
      </c>
      <c r="G316" s="252"/>
      <c r="H316" s="255">
        <v>85.5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1" t="s">
        <v>138</v>
      </c>
      <c r="AU316" s="261" t="s">
        <v>81</v>
      </c>
      <c r="AV316" s="15" t="s">
        <v>130</v>
      </c>
      <c r="AW316" s="15" t="s">
        <v>32</v>
      </c>
      <c r="AX316" s="15" t="s">
        <v>79</v>
      </c>
      <c r="AY316" s="261" t="s">
        <v>124</v>
      </c>
    </row>
    <row r="317" s="2" customFormat="1" ht="16.5" customHeight="1">
      <c r="A317" s="41"/>
      <c r="B317" s="42"/>
      <c r="C317" s="262" t="s">
        <v>451</v>
      </c>
      <c r="D317" s="262" t="s">
        <v>224</v>
      </c>
      <c r="E317" s="263" t="s">
        <v>452</v>
      </c>
      <c r="F317" s="264" t="s">
        <v>453</v>
      </c>
      <c r="G317" s="265" t="s">
        <v>166</v>
      </c>
      <c r="H317" s="266">
        <v>88.064999999999998</v>
      </c>
      <c r="I317" s="267"/>
      <c r="J317" s="268">
        <f>ROUND(I317*H317,2)</f>
        <v>0</v>
      </c>
      <c r="K317" s="269"/>
      <c r="L317" s="270"/>
      <c r="M317" s="271" t="s">
        <v>19</v>
      </c>
      <c r="N317" s="272" t="s">
        <v>42</v>
      </c>
      <c r="O317" s="87"/>
      <c r="P317" s="218">
        <f>O317*H317</f>
        <v>0</v>
      </c>
      <c r="Q317" s="218">
        <v>0.0026700000000000001</v>
      </c>
      <c r="R317" s="218">
        <f>Q317*H317</f>
        <v>0.23513355</v>
      </c>
      <c r="S317" s="218">
        <v>0</v>
      </c>
      <c r="T317" s="219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0" t="s">
        <v>192</v>
      </c>
      <c r="AT317" s="220" t="s">
        <v>224</v>
      </c>
      <c r="AU317" s="220" t="s">
        <v>81</v>
      </c>
      <c r="AY317" s="20" t="s">
        <v>124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20" t="s">
        <v>79</v>
      </c>
      <c r="BK317" s="221">
        <f>ROUND(I317*H317,2)</f>
        <v>0</v>
      </c>
      <c r="BL317" s="20" t="s">
        <v>130</v>
      </c>
      <c r="BM317" s="220" t="s">
        <v>454</v>
      </c>
    </row>
    <row r="318" s="2" customFormat="1">
      <c r="A318" s="41"/>
      <c r="B318" s="42"/>
      <c r="C318" s="43"/>
      <c r="D318" s="222" t="s">
        <v>132</v>
      </c>
      <c r="E318" s="43"/>
      <c r="F318" s="223" t="s">
        <v>453</v>
      </c>
      <c r="G318" s="43"/>
      <c r="H318" s="43"/>
      <c r="I318" s="224"/>
      <c r="J318" s="43"/>
      <c r="K318" s="43"/>
      <c r="L318" s="47"/>
      <c r="M318" s="225"/>
      <c r="N318" s="226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132</v>
      </c>
      <c r="AU318" s="20" t="s">
        <v>81</v>
      </c>
    </row>
    <row r="319" s="13" customFormat="1">
      <c r="A319" s="13"/>
      <c r="B319" s="230"/>
      <c r="C319" s="231"/>
      <c r="D319" s="222" t="s">
        <v>138</v>
      </c>
      <c r="E319" s="231"/>
      <c r="F319" s="233" t="s">
        <v>455</v>
      </c>
      <c r="G319" s="231"/>
      <c r="H319" s="234">
        <v>88.064999999999998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138</v>
      </c>
      <c r="AU319" s="240" t="s">
        <v>81</v>
      </c>
      <c r="AV319" s="13" t="s">
        <v>81</v>
      </c>
      <c r="AW319" s="13" t="s">
        <v>4</v>
      </c>
      <c r="AX319" s="13" t="s">
        <v>79</v>
      </c>
      <c r="AY319" s="240" t="s">
        <v>124</v>
      </c>
    </row>
    <row r="320" s="2" customFormat="1" ht="21.75" customHeight="1">
      <c r="A320" s="41"/>
      <c r="B320" s="42"/>
      <c r="C320" s="208" t="s">
        <v>456</v>
      </c>
      <c r="D320" s="208" t="s">
        <v>126</v>
      </c>
      <c r="E320" s="209" t="s">
        <v>457</v>
      </c>
      <c r="F320" s="210" t="s">
        <v>458</v>
      </c>
      <c r="G320" s="211" t="s">
        <v>300</v>
      </c>
      <c r="H320" s="212">
        <v>38</v>
      </c>
      <c r="I320" s="213"/>
      <c r="J320" s="214">
        <f>ROUND(I320*H320,2)</f>
        <v>0</v>
      </c>
      <c r="K320" s="215"/>
      <c r="L320" s="47"/>
      <c r="M320" s="216" t="s">
        <v>19</v>
      </c>
      <c r="N320" s="217" t="s">
        <v>42</v>
      </c>
      <c r="O320" s="87"/>
      <c r="P320" s="218">
        <f>O320*H320</f>
        <v>0</v>
      </c>
      <c r="Q320" s="218">
        <v>1.2500000000000001E-06</v>
      </c>
      <c r="R320" s="218">
        <f>Q320*H320</f>
        <v>4.7500000000000003E-05</v>
      </c>
      <c r="S320" s="218">
        <v>0</v>
      </c>
      <c r="T320" s="219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0" t="s">
        <v>130</v>
      </c>
      <c r="AT320" s="220" t="s">
        <v>126</v>
      </c>
      <c r="AU320" s="220" t="s">
        <v>81</v>
      </c>
      <c r="AY320" s="20" t="s">
        <v>124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20" t="s">
        <v>79</v>
      </c>
      <c r="BK320" s="221">
        <f>ROUND(I320*H320,2)</f>
        <v>0</v>
      </c>
      <c r="BL320" s="20" t="s">
        <v>130</v>
      </c>
      <c r="BM320" s="220" t="s">
        <v>459</v>
      </c>
    </row>
    <row r="321" s="2" customFormat="1">
      <c r="A321" s="41"/>
      <c r="B321" s="42"/>
      <c r="C321" s="43"/>
      <c r="D321" s="222" t="s">
        <v>132</v>
      </c>
      <c r="E321" s="43"/>
      <c r="F321" s="223" t="s">
        <v>460</v>
      </c>
      <c r="G321" s="43"/>
      <c r="H321" s="43"/>
      <c r="I321" s="224"/>
      <c r="J321" s="43"/>
      <c r="K321" s="43"/>
      <c r="L321" s="47"/>
      <c r="M321" s="225"/>
      <c r="N321" s="226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132</v>
      </c>
      <c r="AU321" s="20" t="s">
        <v>81</v>
      </c>
    </row>
    <row r="322" s="2" customFormat="1">
      <c r="A322" s="41"/>
      <c r="B322" s="42"/>
      <c r="C322" s="43"/>
      <c r="D322" s="227" t="s">
        <v>134</v>
      </c>
      <c r="E322" s="43"/>
      <c r="F322" s="228" t="s">
        <v>461</v>
      </c>
      <c r="G322" s="43"/>
      <c r="H322" s="43"/>
      <c r="I322" s="224"/>
      <c r="J322" s="43"/>
      <c r="K322" s="43"/>
      <c r="L322" s="47"/>
      <c r="M322" s="225"/>
      <c r="N322" s="226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134</v>
      </c>
      <c r="AU322" s="20" t="s">
        <v>81</v>
      </c>
    </row>
    <row r="323" s="13" customFormat="1">
      <c r="A323" s="13"/>
      <c r="B323" s="230"/>
      <c r="C323" s="231"/>
      <c r="D323" s="222" t="s">
        <v>138</v>
      </c>
      <c r="E323" s="232" t="s">
        <v>19</v>
      </c>
      <c r="F323" s="233" t="s">
        <v>462</v>
      </c>
      <c r="G323" s="231"/>
      <c r="H323" s="234">
        <v>38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138</v>
      </c>
      <c r="AU323" s="240" t="s">
        <v>81</v>
      </c>
      <c r="AV323" s="13" t="s">
        <v>81</v>
      </c>
      <c r="AW323" s="13" t="s">
        <v>32</v>
      </c>
      <c r="AX323" s="13" t="s">
        <v>79</v>
      </c>
      <c r="AY323" s="240" t="s">
        <v>124</v>
      </c>
    </row>
    <row r="324" s="2" customFormat="1" ht="16.5" customHeight="1">
      <c r="A324" s="41"/>
      <c r="B324" s="42"/>
      <c r="C324" s="262" t="s">
        <v>463</v>
      </c>
      <c r="D324" s="262" t="s">
        <v>224</v>
      </c>
      <c r="E324" s="263" t="s">
        <v>464</v>
      </c>
      <c r="F324" s="264" t="s">
        <v>465</v>
      </c>
      <c r="G324" s="265" t="s">
        <v>300</v>
      </c>
      <c r="H324" s="266">
        <v>38</v>
      </c>
      <c r="I324" s="267"/>
      <c r="J324" s="268">
        <f>ROUND(I324*H324,2)</f>
        <v>0</v>
      </c>
      <c r="K324" s="269"/>
      <c r="L324" s="270"/>
      <c r="M324" s="271" t="s">
        <v>19</v>
      </c>
      <c r="N324" s="272" t="s">
        <v>42</v>
      </c>
      <c r="O324" s="87"/>
      <c r="P324" s="218">
        <f>O324*H324</f>
        <v>0</v>
      </c>
      <c r="Q324" s="218">
        <v>0.00064000000000000005</v>
      </c>
      <c r="R324" s="218">
        <f>Q324*H324</f>
        <v>0.024320000000000001</v>
      </c>
      <c r="S324" s="218">
        <v>0</v>
      </c>
      <c r="T324" s="219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0" t="s">
        <v>192</v>
      </c>
      <c r="AT324" s="220" t="s">
        <v>224</v>
      </c>
      <c r="AU324" s="220" t="s">
        <v>81</v>
      </c>
      <c r="AY324" s="20" t="s">
        <v>124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20" t="s">
        <v>79</v>
      </c>
      <c r="BK324" s="221">
        <f>ROUND(I324*H324,2)</f>
        <v>0</v>
      </c>
      <c r="BL324" s="20" t="s">
        <v>130</v>
      </c>
      <c r="BM324" s="220" t="s">
        <v>466</v>
      </c>
    </row>
    <row r="325" s="2" customFormat="1">
      <c r="A325" s="41"/>
      <c r="B325" s="42"/>
      <c r="C325" s="43"/>
      <c r="D325" s="222" t="s">
        <v>132</v>
      </c>
      <c r="E325" s="43"/>
      <c r="F325" s="223" t="s">
        <v>465</v>
      </c>
      <c r="G325" s="43"/>
      <c r="H325" s="43"/>
      <c r="I325" s="224"/>
      <c r="J325" s="43"/>
      <c r="K325" s="43"/>
      <c r="L325" s="47"/>
      <c r="M325" s="225"/>
      <c r="N325" s="226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132</v>
      </c>
      <c r="AU325" s="20" t="s">
        <v>81</v>
      </c>
    </row>
    <row r="326" s="2" customFormat="1">
      <c r="A326" s="41"/>
      <c r="B326" s="42"/>
      <c r="C326" s="43"/>
      <c r="D326" s="222" t="s">
        <v>136</v>
      </c>
      <c r="E326" s="43"/>
      <c r="F326" s="229" t="s">
        <v>467</v>
      </c>
      <c r="G326" s="43"/>
      <c r="H326" s="43"/>
      <c r="I326" s="224"/>
      <c r="J326" s="43"/>
      <c r="K326" s="43"/>
      <c r="L326" s="47"/>
      <c r="M326" s="225"/>
      <c r="N326" s="226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136</v>
      </c>
      <c r="AU326" s="20" t="s">
        <v>81</v>
      </c>
    </row>
    <row r="327" s="2" customFormat="1" ht="21.75" customHeight="1">
      <c r="A327" s="41"/>
      <c r="B327" s="42"/>
      <c r="C327" s="208" t="s">
        <v>468</v>
      </c>
      <c r="D327" s="208" t="s">
        <v>126</v>
      </c>
      <c r="E327" s="209" t="s">
        <v>469</v>
      </c>
      <c r="F327" s="210" t="s">
        <v>470</v>
      </c>
      <c r="G327" s="211" t="s">
        <v>300</v>
      </c>
      <c r="H327" s="212">
        <v>1</v>
      </c>
      <c r="I327" s="213"/>
      <c r="J327" s="214">
        <f>ROUND(I327*H327,2)</f>
        <v>0</v>
      </c>
      <c r="K327" s="215"/>
      <c r="L327" s="47"/>
      <c r="M327" s="216" t="s">
        <v>19</v>
      </c>
      <c r="N327" s="217" t="s">
        <v>42</v>
      </c>
      <c r="O327" s="87"/>
      <c r="P327" s="218">
        <f>O327*H327</f>
        <v>0</v>
      </c>
      <c r="Q327" s="218">
        <v>1.2500000000000001E-06</v>
      </c>
      <c r="R327" s="218">
        <f>Q327*H327</f>
        <v>1.2500000000000001E-06</v>
      </c>
      <c r="S327" s="218">
        <v>0</v>
      </c>
      <c r="T327" s="219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0" t="s">
        <v>130</v>
      </c>
      <c r="AT327" s="220" t="s">
        <v>126</v>
      </c>
      <c r="AU327" s="220" t="s">
        <v>81</v>
      </c>
      <c r="AY327" s="20" t="s">
        <v>124</v>
      </c>
      <c r="BE327" s="221">
        <f>IF(N327="základní",J327,0)</f>
        <v>0</v>
      </c>
      <c r="BF327" s="221">
        <f>IF(N327="snížená",J327,0)</f>
        <v>0</v>
      </c>
      <c r="BG327" s="221">
        <f>IF(N327="zákl. přenesená",J327,0)</f>
        <v>0</v>
      </c>
      <c r="BH327" s="221">
        <f>IF(N327="sníž. přenesená",J327,0)</f>
        <v>0</v>
      </c>
      <c r="BI327" s="221">
        <f>IF(N327="nulová",J327,0)</f>
        <v>0</v>
      </c>
      <c r="BJ327" s="20" t="s">
        <v>79</v>
      </c>
      <c r="BK327" s="221">
        <f>ROUND(I327*H327,2)</f>
        <v>0</v>
      </c>
      <c r="BL327" s="20" t="s">
        <v>130</v>
      </c>
      <c r="BM327" s="220" t="s">
        <v>471</v>
      </c>
    </row>
    <row r="328" s="2" customFormat="1">
      <c r="A328" s="41"/>
      <c r="B328" s="42"/>
      <c r="C328" s="43"/>
      <c r="D328" s="222" t="s">
        <v>132</v>
      </c>
      <c r="E328" s="43"/>
      <c r="F328" s="223" t="s">
        <v>472</v>
      </c>
      <c r="G328" s="43"/>
      <c r="H328" s="43"/>
      <c r="I328" s="224"/>
      <c r="J328" s="43"/>
      <c r="K328" s="43"/>
      <c r="L328" s="47"/>
      <c r="M328" s="225"/>
      <c r="N328" s="226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132</v>
      </c>
      <c r="AU328" s="20" t="s">
        <v>81</v>
      </c>
    </row>
    <row r="329" s="2" customFormat="1">
      <c r="A329" s="41"/>
      <c r="B329" s="42"/>
      <c r="C329" s="43"/>
      <c r="D329" s="227" t="s">
        <v>134</v>
      </c>
      <c r="E329" s="43"/>
      <c r="F329" s="228" t="s">
        <v>473</v>
      </c>
      <c r="G329" s="43"/>
      <c r="H329" s="43"/>
      <c r="I329" s="224"/>
      <c r="J329" s="43"/>
      <c r="K329" s="43"/>
      <c r="L329" s="47"/>
      <c r="M329" s="225"/>
      <c r="N329" s="22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134</v>
      </c>
      <c r="AU329" s="20" t="s">
        <v>81</v>
      </c>
    </row>
    <row r="330" s="2" customFormat="1" ht="16.5" customHeight="1">
      <c r="A330" s="41"/>
      <c r="B330" s="42"/>
      <c r="C330" s="262" t="s">
        <v>474</v>
      </c>
      <c r="D330" s="262" t="s">
        <v>224</v>
      </c>
      <c r="E330" s="263" t="s">
        <v>475</v>
      </c>
      <c r="F330" s="264" t="s">
        <v>476</v>
      </c>
      <c r="G330" s="265" t="s">
        <v>300</v>
      </c>
      <c r="H330" s="266">
        <v>1</v>
      </c>
      <c r="I330" s="267"/>
      <c r="J330" s="268">
        <f>ROUND(I330*H330,2)</f>
        <v>0</v>
      </c>
      <c r="K330" s="269"/>
      <c r="L330" s="270"/>
      <c r="M330" s="271" t="s">
        <v>19</v>
      </c>
      <c r="N330" s="272" t="s">
        <v>42</v>
      </c>
      <c r="O330" s="87"/>
      <c r="P330" s="218">
        <f>O330*H330</f>
        <v>0</v>
      </c>
      <c r="Q330" s="218">
        <v>0.0015399999999999999</v>
      </c>
      <c r="R330" s="218">
        <f>Q330*H330</f>
        <v>0.0015399999999999999</v>
      </c>
      <c r="S330" s="218">
        <v>0</v>
      </c>
      <c r="T330" s="219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0" t="s">
        <v>192</v>
      </c>
      <c r="AT330" s="220" t="s">
        <v>224</v>
      </c>
      <c r="AU330" s="220" t="s">
        <v>81</v>
      </c>
      <c r="AY330" s="20" t="s">
        <v>124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20" t="s">
        <v>79</v>
      </c>
      <c r="BK330" s="221">
        <f>ROUND(I330*H330,2)</f>
        <v>0</v>
      </c>
      <c r="BL330" s="20" t="s">
        <v>130</v>
      </c>
      <c r="BM330" s="220" t="s">
        <v>477</v>
      </c>
    </row>
    <row r="331" s="2" customFormat="1">
      <c r="A331" s="41"/>
      <c r="B331" s="42"/>
      <c r="C331" s="43"/>
      <c r="D331" s="222" t="s">
        <v>132</v>
      </c>
      <c r="E331" s="43"/>
      <c r="F331" s="223" t="s">
        <v>476</v>
      </c>
      <c r="G331" s="43"/>
      <c r="H331" s="43"/>
      <c r="I331" s="224"/>
      <c r="J331" s="43"/>
      <c r="K331" s="43"/>
      <c r="L331" s="47"/>
      <c r="M331" s="225"/>
      <c r="N331" s="226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132</v>
      </c>
      <c r="AU331" s="20" t="s">
        <v>81</v>
      </c>
    </row>
    <row r="332" s="2" customFormat="1" ht="16.5" customHeight="1">
      <c r="A332" s="41"/>
      <c r="B332" s="42"/>
      <c r="C332" s="208" t="s">
        <v>478</v>
      </c>
      <c r="D332" s="208" t="s">
        <v>126</v>
      </c>
      <c r="E332" s="209" t="s">
        <v>479</v>
      </c>
      <c r="F332" s="210" t="s">
        <v>480</v>
      </c>
      <c r="G332" s="211" t="s">
        <v>300</v>
      </c>
      <c r="H332" s="212">
        <v>19</v>
      </c>
      <c r="I332" s="213"/>
      <c r="J332" s="214">
        <f>ROUND(I332*H332,2)</f>
        <v>0</v>
      </c>
      <c r="K332" s="215"/>
      <c r="L332" s="47"/>
      <c r="M332" s="216" t="s">
        <v>19</v>
      </c>
      <c r="N332" s="217" t="s">
        <v>42</v>
      </c>
      <c r="O332" s="87"/>
      <c r="P332" s="218">
        <f>O332*H332</f>
        <v>0</v>
      </c>
      <c r="Q332" s="218">
        <v>0.124223</v>
      </c>
      <c r="R332" s="218">
        <f>Q332*H332</f>
        <v>2.3602370000000001</v>
      </c>
      <c r="S332" s="218">
        <v>0</v>
      </c>
      <c r="T332" s="219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0" t="s">
        <v>130</v>
      </c>
      <c r="AT332" s="220" t="s">
        <v>126</v>
      </c>
      <c r="AU332" s="220" t="s">
        <v>81</v>
      </c>
      <c r="AY332" s="20" t="s">
        <v>124</v>
      </c>
      <c r="BE332" s="221">
        <f>IF(N332="základní",J332,0)</f>
        <v>0</v>
      </c>
      <c r="BF332" s="221">
        <f>IF(N332="snížená",J332,0)</f>
        <v>0</v>
      </c>
      <c r="BG332" s="221">
        <f>IF(N332="zákl. přenesená",J332,0)</f>
        <v>0</v>
      </c>
      <c r="BH332" s="221">
        <f>IF(N332="sníž. přenesená",J332,0)</f>
        <v>0</v>
      </c>
      <c r="BI332" s="221">
        <f>IF(N332="nulová",J332,0)</f>
        <v>0</v>
      </c>
      <c r="BJ332" s="20" t="s">
        <v>79</v>
      </c>
      <c r="BK332" s="221">
        <f>ROUND(I332*H332,2)</f>
        <v>0</v>
      </c>
      <c r="BL332" s="20" t="s">
        <v>130</v>
      </c>
      <c r="BM332" s="220" t="s">
        <v>481</v>
      </c>
    </row>
    <row r="333" s="2" customFormat="1">
      <c r="A333" s="41"/>
      <c r="B333" s="42"/>
      <c r="C333" s="43"/>
      <c r="D333" s="222" t="s">
        <v>132</v>
      </c>
      <c r="E333" s="43"/>
      <c r="F333" s="223" t="s">
        <v>482</v>
      </c>
      <c r="G333" s="43"/>
      <c r="H333" s="43"/>
      <c r="I333" s="224"/>
      <c r="J333" s="43"/>
      <c r="K333" s="43"/>
      <c r="L333" s="47"/>
      <c r="M333" s="225"/>
      <c r="N333" s="226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132</v>
      </c>
      <c r="AU333" s="20" t="s">
        <v>81</v>
      </c>
    </row>
    <row r="334" s="2" customFormat="1">
      <c r="A334" s="41"/>
      <c r="B334" s="42"/>
      <c r="C334" s="43"/>
      <c r="D334" s="227" t="s">
        <v>134</v>
      </c>
      <c r="E334" s="43"/>
      <c r="F334" s="228" t="s">
        <v>483</v>
      </c>
      <c r="G334" s="43"/>
      <c r="H334" s="43"/>
      <c r="I334" s="224"/>
      <c r="J334" s="43"/>
      <c r="K334" s="43"/>
      <c r="L334" s="47"/>
      <c r="M334" s="225"/>
      <c r="N334" s="226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134</v>
      </c>
      <c r="AU334" s="20" t="s">
        <v>81</v>
      </c>
    </row>
    <row r="335" s="2" customFormat="1" ht="16.5" customHeight="1">
      <c r="A335" s="41"/>
      <c r="B335" s="42"/>
      <c r="C335" s="262" t="s">
        <v>484</v>
      </c>
      <c r="D335" s="262" t="s">
        <v>224</v>
      </c>
      <c r="E335" s="263" t="s">
        <v>485</v>
      </c>
      <c r="F335" s="264" t="s">
        <v>486</v>
      </c>
      <c r="G335" s="265" t="s">
        <v>300</v>
      </c>
      <c r="H335" s="266">
        <v>19</v>
      </c>
      <c r="I335" s="267"/>
      <c r="J335" s="268">
        <f>ROUND(I335*H335,2)</f>
        <v>0</v>
      </c>
      <c r="K335" s="269"/>
      <c r="L335" s="270"/>
      <c r="M335" s="271" t="s">
        <v>19</v>
      </c>
      <c r="N335" s="272" t="s">
        <v>42</v>
      </c>
      <c r="O335" s="87"/>
      <c r="P335" s="218">
        <f>O335*H335</f>
        <v>0</v>
      </c>
      <c r="Q335" s="218">
        <v>0.071999999999999995</v>
      </c>
      <c r="R335" s="218">
        <f>Q335*H335</f>
        <v>1.3679999999999999</v>
      </c>
      <c r="S335" s="218">
        <v>0</v>
      </c>
      <c r="T335" s="21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0" t="s">
        <v>192</v>
      </c>
      <c r="AT335" s="220" t="s">
        <v>224</v>
      </c>
      <c r="AU335" s="220" t="s">
        <v>81</v>
      </c>
      <c r="AY335" s="20" t="s">
        <v>124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20" t="s">
        <v>79</v>
      </c>
      <c r="BK335" s="221">
        <f>ROUND(I335*H335,2)</f>
        <v>0</v>
      </c>
      <c r="BL335" s="20" t="s">
        <v>130</v>
      </c>
      <c r="BM335" s="220" t="s">
        <v>487</v>
      </c>
    </row>
    <row r="336" s="2" customFormat="1">
      <c r="A336" s="41"/>
      <c r="B336" s="42"/>
      <c r="C336" s="43"/>
      <c r="D336" s="222" t="s">
        <v>132</v>
      </c>
      <c r="E336" s="43"/>
      <c r="F336" s="223" t="s">
        <v>486</v>
      </c>
      <c r="G336" s="43"/>
      <c r="H336" s="43"/>
      <c r="I336" s="224"/>
      <c r="J336" s="43"/>
      <c r="K336" s="43"/>
      <c r="L336" s="47"/>
      <c r="M336" s="225"/>
      <c r="N336" s="22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132</v>
      </c>
      <c r="AU336" s="20" t="s">
        <v>81</v>
      </c>
    </row>
    <row r="337" s="2" customFormat="1" ht="16.5" customHeight="1">
      <c r="A337" s="41"/>
      <c r="B337" s="42"/>
      <c r="C337" s="208" t="s">
        <v>488</v>
      </c>
      <c r="D337" s="208" t="s">
        <v>126</v>
      </c>
      <c r="E337" s="209" t="s">
        <v>489</v>
      </c>
      <c r="F337" s="210" t="s">
        <v>490</v>
      </c>
      <c r="G337" s="211" t="s">
        <v>300</v>
      </c>
      <c r="H337" s="212">
        <v>19</v>
      </c>
      <c r="I337" s="213"/>
      <c r="J337" s="214">
        <f>ROUND(I337*H337,2)</f>
        <v>0</v>
      </c>
      <c r="K337" s="215"/>
      <c r="L337" s="47"/>
      <c r="M337" s="216" t="s">
        <v>19</v>
      </c>
      <c r="N337" s="217" t="s">
        <v>42</v>
      </c>
      <c r="O337" s="87"/>
      <c r="P337" s="218">
        <f>O337*H337</f>
        <v>0</v>
      </c>
      <c r="Q337" s="218">
        <v>0.029722999999999999</v>
      </c>
      <c r="R337" s="218">
        <f>Q337*H337</f>
        <v>0.56473700000000004</v>
      </c>
      <c r="S337" s="218">
        <v>0</v>
      </c>
      <c r="T337" s="219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0" t="s">
        <v>130</v>
      </c>
      <c r="AT337" s="220" t="s">
        <v>126</v>
      </c>
      <c r="AU337" s="220" t="s">
        <v>81</v>
      </c>
      <c r="AY337" s="20" t="s">
        <v>124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20" t="s">
        <v>79</v>
      </c>
      <c r="BK337" s="221">
        <f>ROUND(I337*H337,2)</f>
        <v>0</v>
      </c>
      <c r="BL337" s="20" t="s">
        <v>130</v>
      </c>
      <c r="BM337" s="220" t="s">
        <v>491</v>
      </c>
    </row>
    <row r="338" s="2" customFormat="1">
      <c r="A338" s="41"/>
      <c r="B338" s="42"/>
      <c r="C338" s="43"/>
      <c r="D338" s="222" t="s">
        <v>132</v>
      </c>
      <c r="E338" s="43"/>
      <c r="F338" s="223" t="s">
        <v>492</v>
      </c>
      <c r="G338" s="43"/>
      <c r="H338" s="43"/>
      <c r="I338" s="224"/>
      <c r="J338" s="43"/>
      <c r="K338" s="43"/>
      <c r="L338" s="47"/>
      <c r="M338" s="225"/>
      <c r="N338" s="226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132</v>
      </c>
      <c r="AU338" s="20" t="s">
        <v>81</v>
      </c>
    </row>
    <row r="339" s="2" customFormat="1">
      <c r="A339" s="41"/>
      <c r="B339" s="42"/>
      <c r="C339" s="43"/>
      <c r="D339" s="227" t="s">
        <v>134</v>
      </c>
      <c r="E339" s="43"/>
      <c r="F339" s="228" t="s">
        <v>493</v>
      </c>
      <c r="G339" s="43"/>
      <c r="H339" s="43"/>
      <c r="I339" s="224"/>
      <c r="J339" s="43"/>
      <c r="K339" s="43"/>
      <c r="L339" s="47"/>
      <c r="M339" s="225"/>
      <c r="N339" s="226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134</v>
      </c>
      <c r="AU339" s="20" t="s">
        <v>81</v>
      </c>
    </row>
    <row r="340" s="2" customFormat="1" ht="16.5" customHeight="1">
      <c r="A340" s="41"/>
      <c r="B340" s="42"/>
      <c r="C340" s="262" t="s">
        <v>494</v>
      </c>
      <c r="D340" s="262" t="s">
        <v>224</v>
      </c>
      <c r="E340" s="263" t="s">
        <v>495</v>
      </c>
      <c r="F340" s="264" t="s">
        <v>496</v>
      </c>
      <c r="G340" s="265" t="s">
        <v>300</v>
      </c>
      <c r="H340" s="266">
        <v>19</v>
      </c>
      <c r="I340" s="267"/>
      <c r="J340" s="268">
        <f>ROUND(I340*H340,2)</f>
        <v>0</v>
      </c>
      <c r="K340" s="269"/>
      <c r="L340" s="270"/>
      <c r="M340" s="271" t="s">
        <v>19</v>
      </c>
      <c r="N340" s="272" t="s">
        <v>42</v>
      </c>
      <c r="O340" s="87"/>
      <c r="P340" s="218">
        <f>O340*H340</f>
        <v>0</v>
      </c>
      <c r="Q340" s="218">
        <v>0.060999999999999999</v>
      </c>
      <c r="R340" s="218">
        <f>Q340*H340</f>
        <v>1.159</v>
      </c>
      <c r="S340" s="218">
        <v>0</v>
      </c>
      <c r="T340" s="219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0" t="s">
        <v>192</v>
      </c>
      <c r="AT340" s="220" t="s">
        <v>224</v>
      </c>
      <c r="AU340" s="220" t="s">
        <v>81</v>
      </c>
      <c r="AY340" s="20" t="s">
        <v>124</v>
      </c>
      <c r="BE340" s="221">
        <f>IF(N340="základní",J340,0)</f>
        <v>0</v>
      </c>
      <c r="BF340" s="221">
        <f>IF(N340="snížená",J340,0)</f>
        <v>0</v>
      </c>
      <c r="BG340" s="221">
        <f>IF(N340="zákl. přenesená",J340,0)</f>
        <v>0</v>
      </c>
      <c r="BH340" s="221">
        <f>IF(N340="sníž. přenesená",J340,0)</f>
        <v>0</v>
      </c>
      <c r="BI340" s="221">
        <f>IF(N340="nulová",J340,0)</f>
        <v>0</v>
      </c>
      <c r="BJ340" s="20" t="s">
        <v>79</v>
      </c>
      <c r="BK340" s="221">
        <f>ROUND(I340*H340,2)</f>
        <v>0</v>
      </c>
      <c r="BL340" s="20" t="s">
        <v>130</v>
      </c>
      <c r="BM340" s="220" t="s">
        <v>497</v>
      </c>
    </row>
    <row r="341" s="2" customFormat="1">
      <c r="A341" s="41"/>
      <c r="B341" s="42"/>
      <c r="C341" s="43"/>
      <c r="D341" s="222" t="s">
        <v>132</v>
      </c>
      <c r="E341" s="43"/>
      <c r="F341" s="223" t="s">
        <v>496</v>
      </c>
      <c r="G341" s="43"/>
      <c r="H341" s="43"/>
      <c r="I341" s="224"/>
      <c r="J341" s="43"/>
      <c r="K341" s="43"/>
      <c r="L341" s="47"/>
      <c r="M341" s="225"/>
      <c r="N341" s="226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132</v>
      </c>
      <c r="AU341" s="20" t="s">
        <v>81</v>
      </c>
    </row>
    <row r="342" s="2" customFormat="1" ht="16.5" customHeight="1">
      <c r="A342" s="41"/>
      <c r="B342" s="42"/>
      <c r="C342" s="208" t="s">
        <v>498</v>
      </c>
      <c r="D342" s="208" t="s">
        <v>126</v>
      </c>
      <c r="E342" s="209" t="s">
        <v>499</v>
      </c>
      <c r="F342" s="210" t="s">
        <v>500</v>
      </c>
      <c r="G342" s="211" t="s">
        <v>300</v>
      </c>
      <c r="H342" s="212">
        <v>19</v>
      </c>
      <c r="I342" s="213"/>
      <c r="J342" s="214">
        <f>ROUND(I342*H342,2)</f>
        <v>0</v>
      </c>
      <c r="K342" s="215"/>
      <c r="L342" s="47"/>
      <c r="M342" s="216" t="s">
        <v>19</v>
      </c>
      <c r="N342" s="217" t="s">
        <v>42</v>
      </c>
      <c r="O342" s="87"/>
      <c r="P342" s="218">
        <f>O342*H342</f>
        <v>0</v>
      </c>
      <c r="Q342" s="218">
        <v>0.029722999999999999</v>
      </c>
      <c r="R342" s="218">
        <f>Q342*H342</f>
        <v>0.56473700000000004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130</v>
      </c>
      <c r="AT342" s="220" t="s">
        <v>126</v>
      </c>
      <c r="AU342" s="220" t="s">
        <v>81</v>
      </c>
      <c r="AY342" s="20" t="s">
        <v>124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0" t="s">
        <v>79</v>
      </c>
      <c r="BK342" s="221">
        <f>ROUND(I342*H342,2)</f>
        <v>0</v>
      </c>
      <c r="BL342" s="20" t="s">
        <v>130</v>
      </c>
      <c r="BM342" s="220" t="s">
        <v>501</v>
      </c>
    </row>
    <row r="343" s="2" customFormat="1">
      <c r="A343" s="41"/>
      <c r="B343" s="42"/>
      <c r="C343" s="43"/>
      <c r="D343" s="222" t="s">
        <v>132</v>
      </c>
      <c r="E343" s="43"/>
      <c r="F343" s="223" t="s">
        <v>502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132</v>
      </c>
      <c r="AU343" s="20" t="s">
        <v>81</v>
      </c>
    </row>
    <row r="344" s="2" customFormat="1">
      <c r="A344" s="41"/>
      <c r="B344" s="42"/>
      <c r="C344" s="43"/>
      <c r="D344" s="227" t="s">
        <v>134</v>
      </c>
      <c r="E344" s="43"/>
      <c r="F344" s="228" t="s">
        <v>503</v>
      </c>
      <c r="G344" s="43"/>
      <c r="H344" s="43"/>
      <c r="I344" s="224"/>
      <c r="J344" s="43"/>
      <c r="K344" s="43"/>
      <c r="L344" s="47"/>
      <c r="M344" s="225"/>
      <c r="N344" s="226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134</v>
      </c>
      <c r="AU344" s="20" t="s">
        <v>81</v>
      </c>
    </row>
    <row r="345" s="2" customFormat="1" ht="16.5" customHeight="1">
      <c r="A345" s="41"/>
      <c r="B345" s="42"/>
      <c r="C345" s="262" t="s">
        <v>504</v>
      </c>
      <c r="D345" s="262" t="s">
        <v>224</v>
      </c>
      <c r="E345" s="263" t="s">
        <v>505</v>
      </c>
      <c r="F345" s="264" t="s">
        <v>506</v>
      </c>
      <c r="G345" s="265" t="s">
        <v>300</v>
      </c>
      <c r="H345" s="266">
        <v>19</v>
      </c>
      <c r="I345" s="267"/>
      <c r="J345" s="268">
        <f>ROUND(I345*H345,2)</f>
        <v>0</v>
      </c>
      <c r="K345" s="269"/>
      <c r="L345" s="270"/>
      <c r="M345" s="271" t="s">
        <v>19</v>
      </c>
      <c r="N345" s="272" t="s">
        <v>42</v>
      </c>
      <c r="O345" s="87"/>
      <c r="P345" s="218">
        <f>O345*H345</f>
        <v>0</v>
      </c>
      <c r="Q345" s="218">
        <v>0.080000000000000002</v>
      </c>
      <c r="R345" s="218">
        <f>Q345*H345</f>
        <v>1.52</v>
      </c>
      <c r="S345" s="218">
        <v>0</v>
      </c>
      <c r="T345" s="219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0" t="s">
        <v>192</v>
      </c>
      <c r="AT345" s="220" t="s">
        <v>224</v>
      </c>
      <c r="AU345" s="220" t="s">
        <v>81</v>
      </c>
      <c r="AY345" s="20" t="s">
        <v>124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20" t="s">
        <v>79</v>
      </c>
      <c r="BK345" s="221">
        <f>ROUND(I345*H345,2)</f>
        <v>0</v>
      </c>
      <c r="BL345" s="20" t="s">
        <v>130</v>
      </c>
      <c r="BM345" s="220" t="s">
        <v>507</v>
      </c>
    </row>
    <row r="346" s="2" customFormat="1">
      <c r="A346" s="41"/>
      <c r="B346" s="42"/>
      <c r="C346" s="43"/>
      <c r="D346" s="222" t="s">
        <v>132</v>
      </c>
      <c r="E346" s="43"/>
      <c r="F346" s="223" t="s">
        <v>506</v>
      </c>
      <c r="G346" s="43"/>
      <c r="H346" s="43"/>
      <c r="I346" s="224"/>
      <c r="J346" s="43"/>
      <c r="K346" s="43"/>
      <c r="L346" s="47"/>
      <c r="M346" s="225"/>
      <c r="N346" s="226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132</v>
      </c>
      <c r="AU346" s="20" t="s">
        <v>81</v>
      </c>
    </row>
    <row r="347" s="2" customFormat="1" ht="21.75" customHeight="1">
      <c r="A347" s="41"/>
      <c r="B347" s="42"/>
      <c r="C347" s="208" t="s">
        <v>508</v>
      </c>
      <c r="D347" s="208" t="s">
        <v>126</v>
      </c>
      <c r="E347" s="209" t="s">
        <v>509</v>
      </c>
      <c r="F347" s="210" t="s">
        <v>510</v>
      </c>
      <c r="G347" s="211" t="s">
        <v>300</v>
      </c>
      <c r="H347" s="212">
        <v>5</v>
      </c>
      <c r="I347" s="213"/>
      <c r="J347" s="214">
        <f>ROUND(I347*H347,2)</f>
        <v>0</v>
      </c>
      <c r="K347" s="215"/>
      <c r="L347" s="47"/>
      <c r="M347" s="216" t="s">
        <v>19</v>
      </c>
      <c r="N347" s="217" t="s">
        <v>42</v>
      </c>
      <c r="O347" s="87"/>
      <c r="P347" s="218">
        <f>O347*H347</f>
        <v>0</v>
      </c>
      <c r="Q347" s="218">
        <v>0.65847999999999995</v>
      </c>
      <c r="R347" s="218">
        <f>Q347*H347</f>
        <v>3.2923999999999998</v>
      </c>
      <c r="S347" s="218">
        <v>0.66000000000000003</v>
      </c>
      <c r="T347" s="219">
        <f>S347*H347</f>
        <v>3.3000000000000003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0" t="s">
        <v>130</v>
      </c>
      <c r="AT347" s="220" t="s">
        <v>126</v>
      </c>
      <c r="AU347" s="220" t="s">
        <v>81</v>
      </c>
      <c r="AY347" s="20" t="s">
        <v>124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20" t="s">
        <v>79</v>
      </c>
      <c r="BK347" s="221">
        <f>ROUND(I347*H347,2)</f>
        <v>0</v>
      </c>
      <c r="BL347" s="20" t="s">
        <v>130</v>
      </c>
      <c r="BM347" s="220" t="s">
        <v>511</v>
      </c>
    </row>
    <row r="348" s="2" customFormat="1">
      <c r="A348" s="41"/>
      <c r="B348" s="42"/>
      <c r="C348" s="43"/>
      <c r="D348" s="222" t="s">
        <v>132</v>
      </c>
      <c r="E348" s="43"/>
      <c r="F348" s="223" t="s">
        <v>512</v>
      </c>
      <c r="G348" s="43"/>
      <c r="H348" s="43"/>
      <c r="I348" s="224"/>
      <c r="J348" s="43"/>
      <c r="K348" s="43"/>
      <c r="L348" s="47"/>
      <c r="M348" s="225"/>
      <c r="N348" s="226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132</v>
      </c>
      <c r="AU348" s="20" t="s">
        <v>81</v>
      </c>
    </row>
    <row r="349" s="2" customFormat="1">
      <c r="A349" s="41"/>
      <c r="B349" s="42"/>
      <c r="C349" s="43"/>
      <c r="D349" s="227" t="s">
        <v>134</v>
      </c>
      <c r="E349" s="43"/>
      <c r="F349" s="228" t="s">
        <v>513</v>
      </c>
      <c r="G349" s="43"/>
      <c r="H349" s="43"/>
      <c r="I349" s="224"/>
      <c r="J349" s="43"/>
      <c r="K349" s="43"/>
      <c r="L349" s="47"/>
      <c r="M349" s="225"/>
      <c r="N349" s="22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134</v>
      </c>
      <c r="AU349" s="20" t="s">
        <v>81</v>
      </c>
    </row>
    <row r="350" s="2" customFormat="1" ht="16.5" customHeight="1">
      <c r="A350" s="41"/>
      <c r="B350" s="42"/>
      <c r="C350" s="208" t="s">
        <v>514</v>
      </c>
      <c r="D350" s="208" t="s">
        <v>126</v>
      </c>
      <c r="E350" s="209" t="s">
        <v>515</v>
      </c>
      <c r="F350" s="210" t="s">
        <v>516</v>
      </c>
      <c r="G350" s="211" t="s">
        <v>300</v>
      </c>
      <c r="H350" s="212">
        <v>4</v>
      </c>
      <c r="I350" s="213"/>
      <c r="J350" s="214">
        <f>ROUND(I350*H350,2)</f>
        <v>0</v>
      </c>
      <c r="K350" s="215"/>
      <c r="L350" s="47"/>
      <c r="M350" s="216" t="s">
        <v>19</v>
      </c>
      <c r="N350" s="217" t="s">
        <v>42</v>
      </c>
      <c r="O350" s="87"/>
      <c r="P350" s="218">
        <f>O350*H350</f>
        <v>0</v>
      </c>
      <c r="Q350" s="218">
        <v>0</v>
      </c>
      <c r="R350" s="218">
        <f>Q350*H350</f>
        <v>0</v>
      </c>
      <c r="S350" s="218">
        <v>0.050000000000000003</v>
      </c>
      <c r="T350" s="219">
        <f>S350*H350</f>
        <v>0.20000000000000001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0" t="s">
        <v>130</v>
      </c>
      <c r="AT350" s="220" t="s">
        <v>126</v>
      </c>
      <c r="AU350" s="220" t="s">
        <v>81</v>
      </c>
      <c r="AY350" s="20" t="s">
        <v>124</v>
      </c>
      <c r="BE350" s="221">
        <f>IF(N350="základní",J350,0)</f>
        <v>0</v>
      </c>
      <c r="BF350" s="221">
        <f>IF(N350="snížená",J350,0)</f>
        <v>0</v>
      </c>
      <c r="BG350" s="221">
        <f>IF(N350="zákl. přenesená",J350,0)</f>
        <v>0</v>
      </c>
      <c r="BH350" s="221">
        <f>IF(N350="sníž. přenesená",J350,0)</f>
        <v>0</v>
      </c>
      <c r="BI350" s="221">
        <f>IF(N350="nulová",J350,0)</f>
        <v>0</v>
      </c>
      <c r="BJ350" s="20" t="s">
        <v>79</v>
      </c>
      <c r="BK350" s="221">
        <f>ROUND(I350*H350,2)</f>
        <v>0</v>
      </c>
      <c r="BL350" s="20" t="s">
        <v>130</v>
      </c>
      <c r="BM350" s="220" t="s">
        <v>517</v>
      </c>
    </row>
    <row r="351" s="2" customFormat="1">
      <c r="A351" s="41"/>
      <c r="B351" s="42"/>
      <c r="C351" s="43"/>
      <c r="D351" s="222" t="s">
        <v>132</v>
      </c>
      <c r="E351" s="43"/>
      <c r="F351" s="223" t="s">
        <v>518</v>
      </c>
      <c r="G351" s="43"/>
      <c r="H351" s="43"/>
      <c r="I351" s="224"/>
      <c r="J351" s="43"/>
      <c r="K351" s="43"/>
      <c r="L351" s="47"/>
      <c r="M351" s="225"/>
      <c r="N351" s="226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132</v>
      </c>
      <c r="AU351" s="20" t="s">
        <v>81</v>
      </c>
    </row>
    <row r="352" s="2" customFormat="1">
      <c r="A352" s="41"/>
      <c r="B352" s="42"/>
      <c r="C352" s="43"/>
      <c r="D352" s="227" t="s">
        <v>134</v>
      </c>
      <c r="E352" s="43"/>
      <c r="F352" s="228" t="s">
        <v>519</v>
      </c>
      <c r="G352" s="43"/>
      <c r="H352" s="43"/>
      <c r="I352" s="224"/>
      <c r="J352" s="43"/>
      <c r="K352" s="43"/>
      <c r="L352" s="47"/>
      <c r="M352" s="225"/>
      <c r="N352" s="226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134</v>
      </c>
      <c r="AU352" s="20" t="s">
        <v>81</v>
      </c>
    </row>
    <row r="353" s="2" customFormat="1" ht="16.5" customHeight="1">
      <c r="A353" s="41"/>
      <c r="B353" s="42"/>
      <c r="C353" s="208" t="s">
        <v>520</v>
      </c>
      <c r="D353" s="208" t="s">
        <v>126</v>
      </c>
      <c r="E353" s="209" t="s">
        <v>521</v>
      </c>
      <c r="F353" s="210" t="s">
        <v>522</v>
      </c>
      <c r="G353" s="211" t="s">
        <v>300</v>
      </c>
      <c r="H353" s="212">
        <v>19</v>
      </c>
      <c r="I353" s="213"/>
      <c r="J353" s="214">
        <f>ROUND(I353*H353,2)</f>
        <v>0</v>
      </c>
      <c r="K353" s="215"/>
      <c r="L353" s="47"/>
      <c r="M353" s="216" t="s">
        <v>19</v>
      </c>
      <c r="N353" s="217" t="s">
        <v>42</v>
      </c>
      <c r="O353" s="87"/>
      <c r="P353" s="218">
        <f>O353*H353</f>
        <v>0</v>
      </c>
      <c r="Q353" s="218">
        <v>0.217338</v>
      </c>
      <c r="R353" s="218">
        <f>Q353*H353</f>
        <v>4.1294219999999999</v>
      </c>
      <c r="S353" s="218">
        <v>0</v>
      </c>
      <c r="T353" s="219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0" t="s">
        <v>130</v>
      </c>
      <c r="AT353" s="220" t="s">
        <v>126</v>
      </c>
      <c r="AU353" s="220" t="s">
        <v>81</v>
      </c>
      <c r="AY353" s="20" t="s">
        <v>124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20" t="s">
        <v>79</v>
      </c>
      <c r="BK353" s="221">
        <f>ROUND(I353*H353,2)</f>
        <v>0</v>
      </c>
      <c r="BL353" s="20" t="s">
        <v>130</v>
      </c>
      <c r="BM353" s="220" t="s">
        <v>523</v>
      </c>
    </row>
    <row r="354" s="2" customFormat="1">
      <c r="A354" s="41"/>
      <c r="B354" s="42"/>
      <c r="C354" s="43"/>
      <c r="D354" s="222" t="s">
        <v>132</v>
      </c>
      <c r="E354" s="43"/>
      <c r="F354" s="223" t="s">
        <v>522</v>
      </c>
      <c r="G354" s="43"/>
      <c r="H354" s="43"/>
      <c r="I354" s="224"/>
      <c r="J354" s="43"/>
      <c r="K354" s="43"/>
      <c r="L354" s="47"/>
      <c r="M354" s="225"/>
      <c r="N354" s="22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132</v>
      </c>
      <c r="AU354" s="20" t="s">
        <v>81</v>
      </c>
    </row>
    <row r="355" s="2" customFormat="1">
      <c r="A355" s="41"/>
      <c r="B355" s="42"/>
      <c r="C355" s="43"/>
      <c r="D355" s="227" t="s">
        <v>134</v>
      </c>
      <c r="E355" s="43"/>
      <c r="F355" s="228" t="s">
        <v>524</v>
      </c>
      <c r="G355" s="43"/>
      <c r="H355" s="43"/>
      <c r="I355" s="224"/>
      <c r="J355" s="43"/>
      <c r="K355" s="43"/>
      <c r="L355" s="47"/>
      <c r="M355" s="225"/>
      <c r="N355" s="226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134</v>
      </c>
      <c r="AU355" s="20" t="s">
        <v>81</v>
      </c>
    </row>
    <row r="356" s="2" customFormat="1" ht="16.5" customHeight="1">
      <c r="A356" s="41"/>
      <c r="B356" s="42"/>
      <c r="C356" s="262" t="s">
        <v>525</v>
      </c>
      <c r="D356" s="262" t="s">
        <v>224</v>
      </c>
      <c r="E356" s="263" t="s">
        <v>526</v>
      </c>
      <c r="F356" s="264" t="s">
        <v>527</v>
      </c>
      <c r="G356" s="265" t="s">
        <v>300</v>
      </c>
      <c r="H356" s="266">
        <v>19</v>
      </c>
      <c r="I356" s="267"/>
      <c r="J356" s="268">
        <f>ROUND(I356*H356,2)</f>
        <v>0</v>
      </c>
      <c r="K356" s="269"/>
      <c r="L356" s="270"/>
      <c r="M356" s="271" t="s">
        <v>19</v>
      </c>
      <c r="N356" s="272" t="s">
        <v>42</v>
      </c>
      <c r="O356" s="87"/>
      <c r="P356" s="218">
        <f>O356*H356</f>
        <v>0</v>
      </c>
      <c r="Q356" s="218">
        <v>0.038600000000000002</v>
      </c>
      <c r="R356" s="218">
        <f>Q356*H356</f>
        <v>0.73340000000000005</v>
      </c>
      <c r="S356" s="218">
        <v>0</v>
      </c>
      <c r="T356" s="21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0" t="s">
        <v>192</v>
      </c>
      <c r="AT356" s="220" t="s">
        <v>224</v>
      </c>
      <c r="AU356" s="220" t="s">
        <v>81</v>
      </c>
      <c r="AY356" s="20" t="s">
        <v>124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20" t="s">
        <v>79</v>
      </c>
      <c r="BK356" s="221">
        <f>ROUND(I356*H356,2)</f>
        <v>0</v>
      </c>
      <c r="BL356" s="20" t="s">
        <v>130</v>
      </c>
      <c r="BM356" s="220" t="s">
        <v>528</v>
      </c>
    </row>
    <row r="357" s="2" customFormat="1">
      <c r="A357" s="41"/>
      <c r="B357" s="42"/>
      <c r="C357" s="43"/>
      <c r="D357" s="222" t="s">
        <v>132</v>
      </c>
      <c r="E357" s="43"/>
      <c r="F357" s="223" t="s">
        <v>527</v>
      </c>
      <c r="G357" s="43"/>
      <c r="H357" s="43"/>
      <c r="I357" s="224"/>
      <c r="J357" s="43"/>
      <c r="K357" s="43"/>
      <c r="L357" s="47"/>
      <c r="M357" s="225"/>
      <c r="N357" s="226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132</v>
      </c>
      <c r="AU357" s="20" t="s">
        <v>81</v>
      </c>
    </row>
    <row r="358" s="2" customFormat="1" ht="16.5" customHeight="1">
      <c r="A358" s="41"/>
      <c r="B358" s="42"/>
      <c r="C358" s="262" t="s">
        <v>529</v>
      </c>
      <c r="D358" s="262" t="s">
        <v>224</v>
      </c>
      <c r="E358" s="263" t="s">
        <v>530</v>
      </c>
      <c r="F358" s="264" t="s">
        <v>531</v>
      </c>
      <c r="G358" s="265" t="s">
        <v>300</v>
      </c>
      <c r="H358" s="266">
        <v>19</v>
      </c>
      <c r="I358" s="267"/>
      <c r="J358" s="268">
        <f>ROUND(I358*H358,2)</f>
        <v>0</v>
      </c>
      <c r="K358" s="269"/>
      <c r="L358" s="270"/>
      <c r="M358" s="271" t="s">
        <v>19</v>
      </c>
      <c r="N358" s="272" t="s">
        <v>42</v>
      </c>
      <c r="O358" s="87"/>
      <c r="P358" s="218">
        <f>O358*H358</f>
        <v>0</v>
      </c>
      <c r="Q358" s="218">
        <v>0.0040000000000000001</v>
      </c>
      <c r="R358" s="218">
        <f>Q358*H358</f>
        <v>0.075999999999999998</v>
      </c>
      <c r="S358" s="218">
        <v>0</v>
      </c>
      <c r="T358" s="219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0" t="s">
        <v>192</v>
      </c>
      <c r="AT358" s="220" t="s">
        <v>224</v>
      </c>
      <c r="AU358" s="220" t="s">
        <v>81</v>
      </c>
      <c r="AY358" s="20" t="s">
        <v>124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20" t="s">
        <v>79</v>
      </c>
      <c r="BK358" s="221">
        <f>ROUND(I358*H358,2)</f>
        <v>0</v>
      </c>
      <c r="BL358" s="20" t="s">
        <v>130</v>
      </c>
      <c r="BM358" s="220" t="s">
        <v>532</v>
      </c>
    </row>
    <row r="359" s="2" customFormat="1">
      <c r="A359" s="41"/>
      <c r="B359" s="42"/>
      <c r="C359" s="43"/>
      <c r="D359" s="222" t="s">
        <v>132</v>
      </c>
      <c r="E359" s="43"/>
      <c r="F359" s="223" t="s">
        <v>531</v>
      </c>
      <c r="G359" s="43"/>
      <c r="H359" s="43"/>
      <c r="I359" s="224"/>
      <c r="J359" s="43"/>
      <c r="K359" s="43"/>
      <c r="L359" s="47"/>
      <c r="M359" s="225"/>
      <c r="N359" s="226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132</v>
      </c>
      <c r="AU359" s="20" t="s">
        <v>81</v>
      </c>
    </row>
    <row r="360" s="12" customFormat="1" ht="22.8" customHeight="1">
      <c r="A360" s="12"/>
      <c r="B360" s="192"/>
      <c r="C360" s="193"/>
      <c r="D360" s="194" t="s">
        <v>70</v>
      </c>
      <c r="E360" s="206" t="s">
        <v>91</v>
      </c>
      <c r="F360" s="206" t="s">
        <v>533</v>
      </c>
      <c r="G360" s="193"/>
      <c r="H360" s="193"/>
      <c r="I360" s="196"/>
      <c r="J360" s="207">
        <f>BK360</f>
        <v>0</v>
      </c>
      <c r="K360" s="193"/>
      <c r="L360" s="198"/>
      <c r="M360" s="199"/>
      <c r="N360" s="200"/>
      <c r="O360" s="200"/>
      <c r="P360" s="201">
        <f>SUM(P361:P486)</f>
        <v>0</v>
      </c>
      <c r="Q360" s="200"/>
      <c r="R360" s="201">
        <f>SUM(R361:R486)</f>
        <v>296.21248764950002</v>
      </c>
      <c r="S360" s="200"/>
      <c r="T360" s="202">
        <f>SUM(T361:T486)</f>
        <v>134.01599999999999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3" t="s">
        <v>79</v>
      </c>
      <c r="AT360" s="204" t="s">
        <v>70</v>
      </c>
      <c r="AU360" s="204" t="s">
        <v>79</v>
      </c>
      <c r="AY360" s="203" t="s">
        <v>124</v>
      </c>
      <c r="BK360" s="205">
        <f>SUM(BK361:BK486)</f>
        <v>0</v>
      </c>
    </row>
    <row r="361" s="2" customFormat="1" ht="16.5" customHeight="1">
      <c r="A361" s="41"/>
      <c r="B361" s="42"/>
      <c r="C361" s="208" t="s">
        <v>534</v>
      </c>
      <c r="D361" s="208" t="s">
        <v>126</v>
      </c>
      <c r="E361" s="209" t="s">
        <v>535</v>
      </c>
      <c r="F361" s="210" t="s">
        <v>536</v>
      </c>
      <c r="G361" s="211" t="s">
        <v>300</v>
      </c>
      <c r="H361" s="212">
        <v>20</v>
      </c>
      <c r="I361" s="213"/>
      <c r="J361" s="214">
        <f>ROUND(I361*H361,2)</f>
        <v>0</v>
      </c>
      <c r="K361" s="215"/>
      <c r="L361" s="47"/>
      <c r="M361" s="216" t="s">
        <v>19</v>
      </c>
      <c r="N361" s="217" t="s">
        <v>42</v>
      </c>
      <c r="O361" s="87"/>
      <c r="P361" s="218">
        <f>O361*H361</f>
        <v>0</v>
      </c>
      <c r="Q361" s="218">
        <v>0.00069999999999999999</v>
      </c>
      <c r="R361" s="218">
        <f>Q361*H361</f>
        <v>0.014</v>
      </c>
      <c r="S361" s="218">
        <v>0</v>
      </c>
      <c r="T361" s="219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0" t="s">
        <v>130</v>
      </c>
      <c r="AT361" s="220" t="s">
        <v>126</v>
      </c>
      <c r="AU361" s="220" t="s">
        <v>81</v>
      </c>
      <c r="AY361" s="20" t="s">
        <v>124</v>
      </c>
      <c r="BE361" s="221">
        <f>IF(N361="základní",J361,0)</f>
        <v>0</v>
      </c>
      <c r="BF361" s="221">
        <f>IF(N361="snížená",J361,0)</f>
        <v>0</v>
      </c>
      <c r="BG361" s="221">
        <f>IF(N361="zákl. přenesená",J361,0)</f>
        <v>0</v>
      </c>
      <c r="BH361" s="221">
        <f>IF(N361="sníž. přenesená",J361,0)</f>
        <v>0</v>
      </c>
      <c r="BI361" s="221">
        <f>IF(N361="nulová",J361,0)</f>
        <v>0</v>
      </c>
      <c r="BJ361" s="20" t="s">
        <v>79</v>
      </c>
      <c r="BK361" s="221">
        <f>ROUND(I361*H361,2)</f>
        <v>0</v>
      </c>
      <c r="BL361" s="20" t="s">
        <v>130</v>
      </c>
      <c r="BM361" s="220" t="s">
        <v>537</v>
      </c>
    </row>
    <row r="362" s="2" customFormat="1">
      <c r="A362" s="41"/>
      <c r="B362" s="42"/>
      <c r="C362" s="43"/>
      <c r="D362" s="222" t="s">
        <v>132</v>
      </c>
      <c r="E362" s="43"/>
      <c r="F362" s="223" t="s">
        <v>538</v>
      </c>
      <c r="G362" s="43"/>
      <c r="H362" s="43"/>
      <c r="I362" s="224"/>
      <c r="J362" s="43"/>
      <c r="K362" s="43"/>
      <c r="L362" s="47"/>
      <c r="M362" s="225"/>
      <c r="N362" s="226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132</v>
      </c>
      <c r="AU362" s="20" t="s">
        <v>81</v>
      </c>
    </row>
    <row r="363" s="2" customFormat="1">
      <c r="A363" s="41"/>
      <c r="B363" s="42"/>
      <c r="C363" s="43"/>
      <c r="D363" s="227" t="s">
        <v>134</v>
      </c>
      <c r="E363" s="43"/>
      <c r="F363" s="228" t="s">
        <v>539</v>
      </c>
      <c r="G363" s="43"/>
      <c r="H363" s="43"/>
      <c r="I363" s="224"/>
      <c r="J363" s="43"/>
      <c r="K363" s="43"/>
      <c r="L363" s="47"/>
      <c r="M363" s="225"/>
      <c r="N363" s="226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134</v>
      </c>
      <c r="AU363" s="20" t="s">
        <v>81</v>
      </c>
    </row>
    <row r="364" s="2" customFormat="1">
      <c r="A364" s="41"/>
      <c r="B364" s="42"/>
      <c r="C364" s="43"/>
      <c r="D364" s="222" t="s">
        <v>136</v>
      </c>
      <c r="E364" s="43"/>
      <c r="F364" s="229" t="s">
        <v>540</v>
      </c>
      <c r="G364" s="43"/>
      <c r="H364" s="43"/>
      <c r="I364" s="224"/>
      <c r="J364" s="43"/>
      <c r="K364" s="43"/>
      <c r="L364" s="47"/>
      <c r="M364" s="225"/>
      <c r="N364" s="226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136</v>
      </c>
      <c r="AU364" s="20" t="s">
        <v>81</v>
      </c>
    </row>
    <row r="365" s="2" customFormat="1" ht="16.5" customHeight="1">
      <c r="A365" s="41"/>
      <c r="B365" s="42"/>
      <c r="C365" s="262" t="s">
        <v>541</v>
      </c>
      <c r="D365" s="262" t="s">
        <v>224</v>
      </c>
      <c r="E365" s="263" t="s">
        <v>542</v>
      </c>
      <c r="F365" s="264" t="s">
        <v>543</v>
      </c>
      <c r="G365" s="265" t="s">
        <v>300</v>
      </c>
      <c r="H365" s="266">
        <v>2</v>
      </c>
      <c r="I365" s="267"/>
      <c r="J365" s="268">
        <f>ROUND(I365*H365,2)</f>
        <v>0</v>
      </c>
      <c r="K365" s="269"/>
      <c r="L365" s="270"/>
      <c r="M365" s="271" t="s">
        <v>19</v>
      </c>
      <c r="N365" s="272" t="s">
        <v>42</v>
      </c>
      <c r="O365" s="87"/>
      <c r="P365" s="218">
        <f>O365*H365</f>
        <v>0</v>
      </c>
      <c r="Q365" s="218">
        <v>0.0040000000000000001</v>
      </c>
      <c r="R365" s="218">
        <f>Q365*H365</f>
        <v>0.0080000000000000002</v>
      </c>
      <c r="S365" s="218">
        <v>0</v>
      </c>
      <c r="T365" s="219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0" t="s">
        <v>192</v>
      </c>
      <c r="AT365" s="220" t="s">
        <v>224</v>
      </c>
      <c r="AU365" s="220" t="s">
        <v>81</v>
      </c>
      <c r="AY365" s="20" t="s">
        <v>124</v>
      </c>
      <c r="BE365" s="221">
        <f>IF(N365="základní",J365,0)</f>
        <v>0</v>
      </c>
      <c r="BF365" s="221">
        <f>IF(N365="snížená",J365,0)</f>
        <v>0</v>
      </c>
      <c r="BG365" s="221">
        <f>IF(N365="zákl. přenesená",J365,0)</f>
        <v>0</v>
      </c>
      <c r="BH365" s="221">
        <f>IF(N365="sníž. přenesená",J365,0)</f>
        <v>0</v>
      </c>
      <c r="BI365" s="221">
        <f>IF(N365="nulová",J365,0)</f>
        <v>0</v>
      </c>
      <c r="BJ365" s="20" t="s">
        <v>79</v>
      </c>
      <c r="BK365" s="221">
        <f>ROUND(I365*H365,2)</f>
        <v>0</v>
      </c>
      <c r="BL365" s="20" t="s">
        <v>130</v>
      </c>
      <c r="BM365" s="220" t="s">
        <v>544</v>
      </c>
    </row>
    <row r="366" s="2" customFormat="1">
      <c r="A366" s="41"/>
      <c r="B366" s="42"/>
      <c r="C366" s="43"/>
      <c r="D366" s="222" t="s">
        <v>132</v>
      </c>
      <c r="E366" s="43"/>
      <c r="F366" s="223" t="s">
        <v>543</v>
      </c>
      <c r="G366" s="43"/>
      <c r="H366" s="43"/>
      <c r="I366" s="224"/>
      <c r="J366" s="43"/>
      <c r="K366" s="43"/>
      <c r="L366" s="47"/>
      <c r="M366" s="225"/>
      <c r="N366" s="226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132</v>
      </c>
      <c r="AU366" s="20" t="s">
        <v>81</v>
      </c>
    </row>
    <row r="367" s="2" customFormat="1" ht="16.5" customHeight="1">
      <c r="A367" s="41"/>
      <c r="B367" s="42"/>
      <c r="C367" s="262" t="s">
        <v>545</v>
      </c>
      <c r="D367" s="262" t="s">
        <v>224</v>
      </c>
      <c r="E367" s="263" t="s">
        <v>546</v>
      </c>
      <c r="F367" s="264" t="s">
        <v>547</v>
      </c>
      <c r="G367" s="265" t="s">
        <v>300</v>
      </c>
      <c r="H367" s="266">
        <v>2</v>
      </c>
      <c r="I367" s="267"/>
      <c r="J367" s="268">
        <f>ROUND(I367*H367,2)</f>
        <v>0</v>
      </c>
      <c r="K367" s="269"/>
      <c r="L367" s="270"/>
      <c r="M367" s="271" t="s">
        <v>19</v>
      </c>
      <c r="N367" s="272" t="s">
        <v>42</v>
      </c>
      <c r="O367" s="87"/>
      <c r="P367" s="218">
        <f>O367*H367</f>
        <v>0</v>
      </c>
      <c r="Q367" s="218">
        <v>0.0050000000000000001</v>
      </c>
      <c r="R367" s="218">
        <f>Q367*H367</f>
        <v>0.01</v>
      </c>
      <c r="S367" s="218">
        <v>0</v>
      </c>
      <c r="T367" s="219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0" t="s">
        <v>192</v>
      </c>
      <c r="AT367" s="220" t="s">
        <v>224</v>
      </c>
      <c r="AU367" s="220" t="s">
        <v>81</v>
      </c>
      <c r="AY367" s="20" t="s">
        <v>124</v>
      </c>
      <c r="BE367" s="221">
        <f>IF(N367="základní",J367,0)</f>
        <v>0</v>
      </c>
      <c r="BF367" s="221">
        <f>IF(N367="snížená",J367,0)</f>
        <v>0</v>
      </c>
      <c r="BG367" s="221">
        <f>IF(N367="zákl. přenesená",J367,0)</f>
        <v>0</v>
      </c>
      <c r="BH367" s="221">
        <f>IF(N367="sníž. přenesená",J367,0)</f>
        <v>0</v>
      </c>
      <c r="BI367" s="221">
        <f>IF(N367="nulová",J367,0)</f>
        <v>0</v>
      </c>
      <c r="BJ367" s="20" t="s">
        <v>79</v>
      </c>
      <c r="BK367" s="221">
        <f>ROUND(I367*H367,2)</f>
        <v>0</v>
      </c>
      <c r="BL367" s="20" t="s">
        <v>130</v>
      </c>
      <c r="BM367" s="220" t="s">
        <v>548</v>
      </c>
    </row>
    <row r="368" s="2" customFormat="1">
      <c r="A368" s="41"/>
      <c r="B368" s="42"/>
      <c r="C368" s="43"/>
      <c r="D368" s="222" t="s">
        <v>132</v>
      </c>
      <c r="E368" s="43"/>
      <c r="F368" s="223" t="s">
        <v>547</v>
      </c>
      <c r="G368" s="43"/>
      <c r="H368" s="43"/>
      <c r="I368" s="224"/>
      <c r="J368" s="43"/>
      <c r="K368" s="43"/>
      <c r="L368" s="47"/>
      <c r="M368" s="225"/>
      <c r="N368" s="226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132</v>
      </c>
      <c r="AU368" s="20" t="s">
        <v>81</v>
      </c>
    </row>
    <row r="369" s="2" customFormat="1" ht="16.5" customHeight="1">
      <c r="A369" s="41"/>
      <c r="B369" s="42"/>
      <c r="C369" s="262" t="s">
        <v>549</v>
      </c>
      <c r="D369" s="262" t="s">
        <v>224</v>
      </c>
      <c r="E369" s="263" t="s">
        <v>550</v>
      </c>
      <c r="F369" s="264" t="s">
        <v>551</v>
      </c>
      <c r="G369" s="265" t="s">
        <v>300</v>
      </c>
      <c r="H369" s="266">
        <v>1</v>
      </c>
      <c r="I369" s="267"/>
      <c r="J369" s="268">
        <f>ROUND(I369*H369,2)</f>
        <v>0</v>
      </c>
      <c r="K369" s="269"/>
      <c r="L369" s="270"/>
      <c r="M369" s="271" t="s">
        <v>19</v>
      </c>
      <c r="N369" s="272" t="s">
        <v>42</v>
      </c>
      <c r="O369" s="87"/>
      <c r="P369" s="218">
        <f>O369*H369</f>
        <v>0</v>
      </c>
      <c r="Q369" s="218">
        <v>0.0025000000000000001</v>
      </c>
      <c r="R369" s="218">
        <f>Q369*H369</f>
        <v>0.0025000000000000001</v>
      </c>
      <c r="S369" s="218">
        <v>0</v>
      </c>
      <c r="T369" s="21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0" t="s">
        <v>192</v>
      </c>
      <c r="AT369" s="220" t="s">
        <v>224</v>
      </c>
      <c r="AU369" s="220" t="s">
        <v>81</v>
      </c>
      <c r="AY369" s="20" t="s">
        <v>124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20" t="s">
        <v>79</v>
      </c>
      <c r="BK369" s="221">
        <f>ROUND(I369*H369,2)</f>
        <v>0</v>
      </c>
      <c r="BL369" s="20" t="s">
        <v>130</v>
      </c>
      <c r="BM369" s="220" t="s">
        <v>552</v>
      </c>
    </row>
    <row r="370" s="2" customFormat="1">
      <c r="A370" s="41"/>
      <c r="B370" s="42"/>
      <c r="C370" s="43"/>
      <c r="D370" s="222" t="s">
        <v>132</v>
      </c>
      <c r="E370" s="43"/>
      <c r="F370" s="223" t="s">
        <v>551</v>
      </c>
      <c r="G370" s="43"/>
      <c r="H370" s="43"/>
      <c r="I370" s="224"/>
      <c r="J370" s="43"/>
      <c r="K370" s="43"/>
      <c r="L370" s="47"/>
      <c r="M370" s="225"/>
      <c r="N370" s="226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132</v>
      </c>
      <c r="AU370" s="20" t="s">
        <v>81</v>
      </c>
    </row>
    <row r="371" s="2" customFormat="1" ht="16.5" customHeight="1">
      <c r="A371" s="41"/>
      <c r="B371" s="42"/>
      <c r="C371" s="262" t="s">
        <v>553</v>
      </c>
      <c r="D371" s="262" t="s">
        <v>224</v>
      </c>
      <c r="E371" s="263" t="s">
        <v>554</v>
      </c>
      <c r="F371" s="264" t="s">
        <v>555</v>
      </c>
      <c r="G371" s="265" t="s">
        <v>300</v>
      </c>
      <c r="H371" s="266">
        <v>2</v>
      </c>
      <c r="I371" s="267"/>
      <c r="J371" s="268">
        <f>ROUND(I371*H371,2)</f>
        <v>0</v>
      </c>
      <c r="K371" s="269"/>
      <c r="L371" s="270"/>
      <c r="M371" s="271" t="s">
        <v>19</v>
      </c>
      <c r="N371" s="272" t="s">
        <v>42</v>
      </c>
      <c r="O371" s="87"/>
      <c r="P371" s="218">
        <f>O371*H371</f>
        <v>0</v>
      </c>
      <c r="Q371" s="218">
        <v>0.0012999999999999999</v>
      </c>
      <c r="R371" s="218">
        <f>Q371*H371</f>
        <v>0.0025999999999999999</v>
      </c>
      <c r="S371" s="218">
        <v>0</v>
      </c>
      <c r="T371" s="219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0" t="s">
        <v>192</v>
      </c>
      <c r="AT371" s="220" t="s">
        <v>224</v>
      </c>
      <c r="AU371" s="220" t="s">
        <v>81</v>
      </c>
      <c r="AY371" s="20" t="s">
        <v>124</v>
      </c>
      <c r="BE371" s="221">
        <f>IF(N371="základní",J371,0)</f>
        <v>0</v>
      </c>
      <c r="BF371" s="221">
        <f>IF(N371="snížená",J371,0)</f>
        <v>0</v>
      </c>
      <c r="BG371" s="221">
        <f>IF(N371="zákl. přenesená",J371,0)</f>
        <v>0</v>
      </c>
      <c r="BH371" s="221">
        <f>IF(N371="sníž. přenesená",J371,0)</f>
        <v>0</v>
      </c>
      <c r="BI371" s="221">
        <f>IF(N371="nulová",J371,0)</f>
        <v>0</v>
      </c>
      <c r="BJ371" s="20" t="s">
        <v>79</v>
      </c>
      <c r="BK371" s="221">
        <f>ROUND(I371*H371,2)</f>
        <v>0</v>
      </c>
      <c r="BL371" s="20" t="s">
        <v>130</v>
      </c>
      <c r="BM371" s="220" t="s">
        <v>556</v>
      </c>
    </row>
    <row r="372" s="2" customFormat="1">
      <c r="A372" s="41"/>
      <c r="B372" s="42"/>
      <c r="C372" s="43"/>
      <c r="D372" s="222" t="s">
        <v>132</v>
      </c>
      <c r="E372" s="43"/>
      <c r="F372" s="223" t="s">
        <v>555</v>
      </c>
      <c r="G372" s="43"/>
      <c r="H372" s="43"/>
      <c r="I372" s="224"/>
      <c r="J372" s="43"/>
      <c r="K372" s="43"/>
      <c r="L372" s="47"/>
      <c r="M372" s="225"/>
      <c r="N372" s="22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132</v>
      </c>
      <c r="AU372" s="20" t="s">
        <v>81</v>
      </c>
    </row>
    <row r="373" s="2" customFormat="1" ht="16.5" customHeight="1">
      <c r="A373" s="41"/>
      <c r="B373" s="42"/>
      <c r="C373" s="262" t="s">
        <v>557</v>
      </c>
      <c r="D373" s="262" t="s">
        <v>224</v>
      </c>
      <c r="E373" s="263" t="s">
        <v>558</v>
      </c>
      <c r="F373" s="264" t="s">
        <v>559</v>
      </c>
      <c r="G373" s="265" t="s">
        <v>300</v>
      </c>
      <c r="H373" s="266">
        <v>1</v>
      </c>
      <c r="I373" s="267"/>
      <c r="J373" s="268">
        <f>ROUND(I373*H373,2)</f>
        <v>0</v>
      </c>
      <c r="K373" s="269"/>
      <c r="L373" s="270"/>
      <c r="M373" s="271" t="s">
        <v>19</v>
      </c>
      <c r="N373" s="272" t="s">
        <v>42</v>
      </c>
      <c r="O373" s="87"/>
      <c r="P373" s="218">
        <f>O373*H373</f>
        <v>0</v>
      </c>
      <c r="Q373" s="218">
        <v>0.0040000000000000001</v>
      </c>
      <c r="R373" s="218">
        <f>Q373*H373</f>
        <v>0.0040000000000000001</v>
      </c>
      <c r="S373" s="218">
        <v>0</v>
      </c>
      <c r="T373" s="219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0" t="s">
        <v>192</v>
      </c>
      <c r="AT373" s="220" t="s">
        <v>224</v>
      </c>
      <c r="AU373" s="220" t="s">
        <v>81</v>
      </c>
      <c r="AY373" s="20" t="s">
        <v>124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20" t="s">
        <v>79</v>
      </c>
      <c r="BK373" s="221">
        <f>ROUND(I373*H373,2)</f>
        <v>0</v>
      </c>
      <c r="BL373" s="20" t="s">
        <v>130</v>
      </c>
      <c r="BM373" s="220" t="s">
        <v>560</v>
      </c>
    </row>
    <row r="374" s="2" customFormat="1">
      <c r="A374" s="41"/>
      <c r="B374" s="42"/>
      <c r="C374" s="43"/>
      <c r="D374" s="222" t="s">
        <v>132</v>
      </c>
      <c r="E374" s="43"/>
      <c r="F374" s="223" t="s">
        <v>559</v>
      </c>
      <c r="G374" s="43"/>
      <c r="H374" s="43"/>
      <c r="I374" s="224"/>
      <c r="J374" s="43"/>
      <c r="K374" s="43"/>
      <c r="L374" s="47"/>
      <c r="M374" s="225"/>
      <c r="N374" s="226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132</v>
      </c>
      <c r="AU374" s="20" t="s">
        <v>81</v>
      </c>
    </row>
    <row r="375" s="2" customFormat="1" ht="16.5" customHeight="1">
      <c r="A375" s="41"/>
      <c r="B375" s="42"/>
      <c r="C375" s="262" t="s">
        <v>561</v>
      </c>
      <c r="D375" s="262" t="s">
        <v>224</v>
      </c>
      <c r="E375" s="263" t="s">
        <v>562</v>
      </c>
      <c r="F375" s="264" t="s">
        <v>563</v>
      </c>
      <c r="G375" s="265" t="s">
        <v>300</v>
      </c>
      <c r="H375" s="266">
        <v>4</v>
      </c>
      <c r="I375" s="267"/>
      <c r="J375" s="268">
        <f>ROUND(I375*H375,2)</f>
        <v>0</v>
      </c>
      <c r="K375" s="269"/>
      <c r="L375" s="270"/>
      <c r="M375" s="271" t="s">
        <v>19</v>
      </c>
      <c r="N375" s="272" t="s">
        <v>42</v>
      </c>
      <c r="O375" s="87"/>
      <c r="P375" s="218">
        <f>O375*H375</f>
        <v>0</v>
      </c>
      <c r="Q375" s="218">
        <v>0.0012999999999999999</v>
      </c>
      <c r="R375" s="218">
        <f>Q375*H375</f>
        <v>0.0051999999999999998</v>
      </c>
      <c r="S375" s="218">
        <v>0</v>
      </c>
      <c r="T375" s="219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0" t="s">
        <v>192</v>
      </c>
      <c r="AT375" s="220" t="s">
        <v>224</v>
      </c>
      <c r="AU375" s="220" t="s">
        <v>81</v>
      </c>
      <c r="AY375" s="20" t="s">
        <v>124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20" t="s">
        <v>79</v>
      </c>
      <c r="BK375" s="221">
        <f>ROUND(I375*H375,2)</f>
        <v>0</v>
      </c>
      <c r="BL375" s="20" t="s">
        <v>130</v>
      </c>
      <c r="BM375" s="220" t="s">
        <v>564</v>
      </c>
    </row>
    <row r="376" s="2" customFormat="1">
      <c r="A376" s="41"/>
      <c r="B376" s="42"/>
      <c r="C376" s="43"/>
      <c r="D376" s="222" t="s">
        <v>132</v>
      </c>
      <c r="E376" s="43"/>
      <c r="F376" s="223" t="s">
        <v>563</v>
      </c>
      <c r="G376" s="43"/>
      <c r="H376" s="43"/>
      <c r="I376" s="224"/>
      <c r="J376" s="43"/>
      <c r="K376" s="43"/>
      <c r="L376" s="47"/>
      <c r="M376" s="225"/>
      <c r="N376" s="226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132</v>
      </c>
      <c r="AU376" s="20" t="s">
        <v>81</v>
      </c>
    </row>
    <row r="377" s="2" customFormat="1" ht="16.5" customHeight="1">
      <c r="A377" s="41"/>
      <c r="B377" s="42"/>
      <c r="C377" s="262" t="s">
        <v>565</v>
      </c>
      <c r="D377" s="262" t="s">
        <v>224</v>
      </c>
      <c r="E377" s="263" t="s">
        <v>566</v>
      </c>
      <c r="F377" s="264" t="s">
        <v>567</v>
      </c>
      <c r="G377" s="265" t="s">
        <v>300</v>
      </c>
      <c r="H377" s="266">
        <v>4</v>
      </c>
      <c r="I377" s="267"/>
      <c r="J377" s="268">
        <f>ROUND(I377*H377,2)</f>
        <v>0</v>
      </c>
      <c r="K377" s="269"/>
      <c r="L377" s="270"/>
      <c r="M377" s="271" t="s">
        <v>19</v>
      </c>
      <c r="N377" s="272" t="s">
        <v>42</v>
      </c>
      <c r="O377" s="87"/>
      <c r="P377" s="218">
        <f>O377*H377</f>
        <v>0</v>
      </c>
      <c r="Q377" s="218">
        <v>0.0025999999999999999</v>
      </c>
      <c r="R377" s="218">
        <f>Q377*H377</f>
        <v>0.0104</v>
      </c>
      <c r="S377" s="218">
        <v>0</v>
      </c>
      <c r="T377" s="219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0" t="s">
        <v>192</v>
      </c>
      <c r="AT377" s="220" t="s">
        <v>224</v>
      </c>
      <c r="AU377" s="220" t="s">
        <v>81</v>
      </c>
      <c r="AY377" s="20" t="s">
        <v>124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20" t="s">
        <v>79</v>
      </c>
      <c r="BK377" s="221">
        <f>ROUND(I377*H377,2)</f>
        <v>0</v>
      </c>
      <c r="BL377" s="20" t="s">
        <v>130</v>
      </c>
      <c r="BM377" s="220" t="s">
        <v>568</v>
      </c>
    </row>
    <row r="378" s="2" customFormat="1">
      <c r="A378" s="41"/>
      <c r="B378" s="42"/>
      <c r="C378" s="43"/>
      <c r="D378" s="222" t="s">
        <v>132</v>
      </c>
      <c r="E378" s="43"/>
      <c r="F378" s="223" t="s">
        <v>567</v>
      </c>
      <c r="G378" s="43"/>
      <c r="H378" s="43"/>
      <c r="I378" s="224"/>
      <c r="J378" s="43"/>
      <c r="K378" s="43"/>
      <c r="L378" s="47"/>
      <c r="M378" s="225"/>
      <c r="N378" s="226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132</v>
      </c>
      <c r="AU378" s="20" t="s">
        <v>81</v>
      </c>
    </row>
    <row r="379" s="2" customFormat="1" ht="16.5" customHeight="1">
      <c r="A379" s="41"/>
      <c r="B379" s="42"/>
      <c r="C379" s="208" t="s">
        <v>569</v>
      </c>
      <c r="D379" s="208" t="s">
        <v>126</v>
      </c>
      <c r="E379" s="209" t="s">
        <v>570</v>
      </c>
      <c r="F379" s="210" t="s">
        <v>571</v>
      </c>
      <c r="G379" s="211" t="s">
        <v>300</v>
      </c>
      <c r="H379" s="212">
        <v>19</v>
      </c>
      <c r="I379" s="213"/>
      <c r="J379" s="214">
        <f>ROUND(I379*H379,2)</f>
        <v>0</v>
      </c>
      <c r="K379" s="215"/>
      <c r="L379" s="47"/>
      <c r="M379" s="216" t="s">
        <v>19</v>
      </c>
      <c r="N379" s="217" t="s">
        <v>42</v>
      </c>
      <c r="O379" s="87"/>
      <c r="P379" s="218">
        <f>O379*H379</f>
        <v>0</v>
      </c>
      <c r="Q379" s="218">
        <v>0.11240500000000001</v>
      </c>
      <c r="R379" s="218">
        <f>Q379*H379</f>
        <v>2.1356950000000001</v>
      </c>
      <c r="S379" s="218">
        <v>0</v>
      </c>
      <c r="T379" s="219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0" t="s">
        <v>130</v>
      </c>
      <c r="AT379" s="220" t="s">
        <v>126</v>
      </c>
      <c r="AU379" s="220" t="s">
        <v>81</v>
      </c>
      <c r="AY379" s="20" t="s">
        <v>124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20" t="s">
        <v>79</v>
      </c>
      <c r="BK379" s="221">
        <f>ROUND(I379*H379,2)</f>
        <v>0</v>
      </c>
      <c r="BL379" s="20" t="s">
        <v>130</v>
      </c>
      <c r="BM379" s="220" t="s">
        <v>572</v>
      </c>
    </row>
    <row r="380" s="2" customFormat="1">
      <c r="A380" s="41"/>
      <c r="B380" s="42"/>
      <c r="C380" s="43"/>
      <c r="D380" s="222" t="s">
        <v>132</v>
      </c>
      <c r="E380" s="43"/>
      <c r="F380" s="223" t="s">
        <v>573</v>
      </c>
      <c r="G380" s="43"/>
      <c r="H380" s="43"/>
      <c r="I380" s="224"/>
      <c r="J380" s="43"/>
      <c r="K380" s="43"/>
      <c r="L380" s="47"/>
      <c r="M380" s="225"/>
      <c r="N380" s="226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132</v>
      </c>
      <c r="AU380" s="20" t="s">
        <v>81</v>
      </c>
    </row>
    <row r="381" s="2" customFormat="1">
      <c r="A381" s="41"/>
      <c r="B381" s="42"/>
      <c r="C381" s="43"/>
      <c r="D381" s="227" t="s">
        <v>134</v>
      </c>
      <c r="E381" s="43"/>
      <c r="F381" s="228" t="s">
        <v>574</v>
      </c>
      <c r="G381" s="43"/>
      <c r="H381" s="43"/>
      <c r="I381" s="224"/>
      <c r="J381" s="43"/>
      <c r="K381" s="43"/>
      <c r="L381" s="47"/>
      <c r="M381" s="225"/>
      <c r="N381" s="226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134</v>
      </c>
      <c r="AU381" s="20" t="s">
        <v>81</v>
      </c>
    </row>
    <row r="382" s="2" customFormat="1" ht="16.5" customHeight="1">
      <c r="A382" s="41"/>
      <c r="B382" s="42"/>
      <c r="C382" s="262" t="s">
        <v>575</v>
      </c>
      <c r="D382" s="262" t="s">
        <v>224</v>
      </c>
      <c r="E382" s="263" t="s">
        <v>576</v>
      </c>
      <c r="F382" s="264" t="s">
        <v>577</v>
      </c>
      <c r="G382" s="265" t="s">
        <v>300</v>
      </c>
      <c r="H382" s="266">
        <v>19</v>
      </c>
      <c r="I382" s="267"/>
      <c r="J382" s="268">
        <f>ROUND(I382*H382,2)</f>
        <v>0</v>
      </c>
      <c r="K382" s="269"/>
      <c r="L382" s="270"/>
      <c r="M382" s="271" t="s">
        <v>19</v>
      </c>
      <c r="N382" s="272" t="s">
        <v>42</v>
      </c>
      <c r="O382" s="87"/>
      <c r="P382" s="218">
        <f>O382*H382</f>
        <v>0</v>
      </c>
      <c r="Q382" s="218">
        <v>0.0061000000000000004</v>
      </c>
      <c r="R382" s="218">
        <f>Q382*H382</f>
        <v>0.1159</v>
      </c>
      <c r="S382" s="218">
        <v>0</v>
      </c>
      <c r="T382" s="219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0" t="s">
        <v>192</v>
      </c>
      <c r="AT382" s="220" t="s">
        <v>224</v>
      </c>
      <c r="AU382" s="220" t="s">
        <v>81</v>
      </c>
      <c r="AY382" s="20" t="s">
        <v>124</v>
      </c>
      <c r="BE382" s="221">
        <f>IF(N382="základní",J382,0)</f>
        <v>0</v>
      </c>
      <c r="BF382" s="221">
        <f>IF(N382="snížená",J382,0)</f>
        <v>0</v>
      </c>
      <c r="BG382" s="221">
        <f>IF(N382="zákl. přenesená",J382,0)</f>
        <v>0</v>
      </c>
      <c r="BH382" s="221">
        <f>IF(N382="sníž. přenesená",J382,0)</f>
        <v>0</v>
      </c>
      <c r="BI382" s="221">
        <f>IF(N382="nulová",J382,0)</f>
        <v>0</v>
      </c>
      <c r="BJ382" s="20" t="s">
        <v>79</v>
      </c>
      <c r="BK382" s="221">
        <f>ROUND(I382*H382,2)</f>
        <v>0</v>
      </c>
      <c r="BL382" s="20" t="s">
        <v>130</v>
      </c>
      <c r="BM382" s="220" t="s">
        <v>578</v>
      </c>
    </row>
    <row r="383" s="2" customFormat="1">
      <c r="A383" s="41"/>
      <c r="B383" s="42"/>
      <c r="C383" s="43"/>
      <c r="D383" s="222" t="s">
        <v>132</v>
      </c>
      <c r="E383" s="43"/>
      <c r="F383" s="223" t="s">
        <v>577</v>
      </c>
      <c r="G383" s="43"/>
      <c r="H383" s="43"/>
      <c r="I383" s="224"/>
      <c r="J383" s="43"/>
      <c r="K383" s="43"/>
      <c r="L383" s="47"/>
      <c r="M383" s="225"/>
      <c r="N383" s="226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132</v>
      </c>
      <c r="AU383" s="20" t="s">
        <v>81</v>
      </c>
    </row>
    <row r="384" s="2" customFormat="1" ht="16.5" customHeight="1">
      <c r="A384" s="41"/>
      <c r="B384" s="42"/>
      <c r="C384" s="208" t="s">
        <v>579</v>
      </c>
      <c r="D384" s="208" t="s">
        <v>126</v>
      </c>
      <c r="E384" s="209" t="s">
        <v>580</v>
      </c>
      <c r="F384" s="210" t="s">
        <v>581</v>
      </c>
      <c r="G384" s="211" t="s">
        <v>166</v>
      </c>
      <c r="H384" s="212">
        <v>1314</v>
      </c>
      <c r="I384" s="213"/>
      <c r="J384" s="214">
        <f>ROUND(I384*H384,2)</f>
        <v>0</v>
      </c>
      <c r="K384" s="215"/>
      <c r="L384" s="47"/>
      <c r="M384" s="216" t="s">
        <v>19</v>
      </c>
      <c r="N384" s="217" t="s">
        <v>42</v>
      </c>
      <c r="O384" s="87"/>
      <c r="P384" s="218">
        <f>O384*H384</f>
        <v>0</v>
      </c>
      <c r="Q384" s="218">
        <v>0.00013200000000000001</v>
      </c>
      <c r="R384" s="218">
        <f>Q384*H384</f>
        <v>0.17344800000000002</v>
      </c>
      <c r="S384" s="218">
        <v>0</v>
      </c>
      <c r="T384" s="219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0" t="s">
        <v>130</v>
      </c>
      <c r="AT384" s="220" t="s">
        <v>126</v>
      </c>
      <c r="AU384" s="220" t="s">
        <v>81</v>
      </c>
      <c r="AY384" s="20" t="s">
        <v>124</v>
      </c>
      <c r="BE384" s="221">
        <f>IF(N384="základní",J384,0)</f>
        <v>0</v>
      </c>
      <c r="BF384" s="221">
        <f>IF(N384="snížená",J384,0)</f>
        <v>0</v>
      </c>
      <c r="BG384" s="221">
        <f>IF(N384="zákl. přenesená",J384,0)</f>
        <v>0</v>
      </c>
      <c r="BH384" s="221">
        <f>IF(N384="sníž. přenesená",J384,0)</f>
        <v>0</v>
      </c>
      <c r="BI384" s="221">
        <f>IF(N384="nulová",J384,0)</f>
        <v>0</v>
      </c>
      <c r="BJ384" s="20" t="s">
        <v>79</v>
      </c>
      <c r="BK384" s="221">
        <f>ROUND(I384*H384,2)</f>
        <v>0</v>
      </c>
      <c r="BL384" s="20" t="s">
        <v>130</v>
      </c>
      <c r="BM384" s="220" t="s">
        <v>582</v>
      </c>
    </row>
    <row r="385" s="2" customFormat="1">
      <c r="A385" s="41"/>
      <c r="B385" s="42"/>
      <c r="C385" s="43"/>
      <c r="D385" s="222" t="s">
        <v>132</v>
      </c>
      <c r="E385" s="43"/>
      <c r="F385" s="223" t="s">
        <v>583</v>
      </c>
      <c r="G385" s="43"/>
      <c r="H385" s="43"/>
      <c r="I385" s="224"/>
      <c r="J385" s="43"/>
      <c r="K385" s="43"/>
      <c r="L385" s="47"/>
      <c r="M385" s="225"/>
      <c r="N385" s="226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132</v>
      </c>
      <c r="AU385" s="20" t="s">
        <v>81</v>
      </c>
    </row>
    <row r="386" s="2" customFormat="1">
      <c r="A386" s="41"/>
      <c r="B386" s="42"/>
      <c r="C386" s="43"/>
      <c r="D386" s="227" t="s">
        <v>134</v>
      </c>
      <c r="E386" s="43"/>
      <c r="F386" s="228" t="s">
        <v>584</v>
      </c>
      <c r="G386" s="43"/>
      <c r="H386" s="43"/>
      <c r="I386" s="224"/>
      <c r="J386" s="43"/>
      <c r="K386" s="43"/>
      <c r="L386" s="47"/>
      <c r="M386" s="225"/>
      <c r="N386" s="226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134</v>
      </c>
      <c r="AU386" s="20" t="s">
        <v>81</v>
      </c>
    </row>
    <row r="387" s="14" customFormat="1">
      <c r="A387" s="14"/>
      <c r="B387" s="241"/>
      <c r="C387" s="242"/>
      <c r="D387" s="222" t="s">
        <v>138</v>
      </c>
      <c r="E387" s="243" t="s">
        <v>19</v>
      </c>
      <c r="F387" s="244" t="s">
        <v>161</v>
      </c>
      <c r="G387" s="242"/>
      <c r="H387" s="243" t="s">
        <v>19</v>
      </c>
      <c r="I387" s="245"/>
      <c r="J387" s="242"/>
      <c r="K387" s="242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138</v>
      </c>
      <c r="AU387" s="250" t="s">
        <v>81</v>
      </c>
      <c r="AV387" s="14" t="s">
        <v>79</v>
      </c>
      <c r="AW387" s="14" t="s">
        <v>32</v>
      </c>
      <c r="AX387" s="14" t="s">
        <v>71</v>
      </c>
      <c r="AY387" s="250" t="s">
        <v>124</v>
      </c>
    </row>
    <row r="388" s="13" customFormat="1">
      <c r="A388" s="13"/>
      <c r="B388" s="230"/>
      <c r="C388" s="231"/>
      <c r="D388" s="222" t="s">
        <v>138</v>
      </c>
      <c r="E388" s="232" t="s">
        <v>19</v>
      </c>
      <c r="F388" s="233" t="s">
        <v>585</v>
      </c>
      <c r="G388" s="231"/>
      <c r="H388" s="234">
        <v>704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138</v>
      </c>
      <c r="AU388" s="240" t="s">
        <v>81</v>
      </c>
      <c r="AV388" s="13" t="s">
        <v>81</v>
      </c>
      <c r="AW388" s="13" t="s">
        <v>32</v>
      </c>
      <c r="AX388" s="13" t="s">
        <v>71</v>
      </c>
      <c r="AY388" s="240" t="s">
        <v>124</v>
      </c>
    </row>
    <row r="389" s="14" customFormat="1">
      <c r="A389" s="14"/>
      <c r="B389" s="241"/>
      <c r="C389" s="242"/>
      <c r="D389" s="222" t="s">
        <v>138</v>
      </c>
      <c r="E389" s="243" t="s">
        <v>19</v>
      </c>
      <c r="F389" s="244" t="s">
        <v>154</v>
      </c>
      <c r="G389" s="242"/>
      <c r="H389" s="243" t="s">
        <v>19</v>
      </c>
      <c r="I389" s="245"/>
      <c r="J389" s="242"/>
      <c r="K389" s="242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138</v>
      </c>
      <c r="AU389" s="250" t="s">
        <v>81</v>
      </c>
      <c r="AV389" s="14" t="s">
        <v>79</v>
      </c>
      <c r="AW389" s="14" t="s">
        <v>32</v>
      </c>
      <c r="AX389" s="14" t="s">
        <v>71</v>
      </c>
      <c r="AY389" s="250" t="s">
        <v>124</v>
      </c>
    </row>
    <row r="390" s="13" customFormat="1">
      <c r="A390" s="13"/>
      <c r="B390" s="230"/>
      <c r="C390" s="231"/>
      <c r="D390" s="222" t="s">
        <v>138</v>
      </c>
      <c r="E390" s="232" t="s">
        <v>19</v>
      </c>
      <c r="F390" s="233" t="s">
        <v>586</v>
      </c>
      <c r="G390" s="231"/>
      <c r="H390" s="234">
        <v>610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138</v>
      </c>
      <c r="AU390" s="240" t="s">
        <v>81</v>
      </c>
      <c r="AV390" s="13" t="s">
        <v>81</v>
      </c>
      <c r="AW390" s="13" t="s">
        <v>32</v>
      </c>
      <c r="AX390" s="13" t="s">
        <v>71</v>
      </c>
      <c r="AY390" s="240" t="s">
        <v>124</v>
      </c>
    </row>
    <row r="391" s="15" customFormat="1">
      <c r="A391" s="15"/>
      <c r="B391" s="251"/>
      <c r="C391" s="252"/>
      <c r="D391" s="222" t="s">
        <v>138</v>
      </c>
      <c r="E391" s="253" t="s">
        <v>19</v>
      </c>
      <c r="F391" s="254" t="s">
        <v>171</v>
      </c>
      <c r="G391" s="252"/>
      <c r="H391" s="255">
        <v>1314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1" t="s">
        <v>138</v>
      </c>
      <c r="AU391" s="261" t="s">
        <v>81</v>
      </c>
      <c r="AV391" s="15" t="s">
        <v>130</v>
      </c>
      <c r="AW391" s="15" t="s">
        <v>32</v>
      </c>
      <c r="AX391" s="15" t="s">
        <v>79</v>
      </c>
      <c r="AY391" s="261" t="s">
        <v>124</v>
      </c>
    </row>
    <row r="392" s="2" customFormat="1" ht="16.5" customHeight="1">
      <c r="A392" s="41"/>
      <c r="B392" s="42"/>
      <c r="C392" s="208" t="s">
        <v>587</v>
      </c>
      <c r="D392" s="208" t="s">
        <v>126</v>
      </c>
      <c r="E392" s="209" t="s">
        <v>588</v>
      </c>
      <c r="F392" s="210" t="s">
        <v>589</v>
      </c>
      <c r="G392" s="211" t="s">
        <v>166</v>
      </c>
      <c r="H392" s="212">
        <v>36</v>
      </c>
      <c r="I392" s="213"/>
      <c r="J392" s="214">
        <f>ROUND(I392*H392,2)</f>
        <v>0</v>
      </c>
      <c r="K392" s="215"/>
      <c r="L392" s="47"/>
      <c r="M392" s="216" t="s">
        <v>19</v>
      </c>
      <c r="N392" s="217" t="s">
        <v>42</v>
      </c>
      <c r="O392" s="87"/>
      <c r="P392" s="218">
        <f>O392*H392</f>
        <v>0</v>
      </c>
      <c r="Q392" s="218">
        <v>6.0800000000000001E-05</v>
      </c>
      <c r="R392" s="218">
        <f>Q392*H392</f>
        <v>0.0021887999999999999</v>
      </c>
      <c r="S392" s="218">
        <v>0</v>
      </c>
      <c r="T392" s="219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0" t="s">
        <v>130</v>
      </c>
      <c r="AT392" s="220" t="s">
        <v>126</v>
      </c>
      <c r="AU392" s="220" t="s">
        <v>81</v>
      </c>
      <c r="AY392" s="20" t="s">
        <v>124</v>
      </c>
      <c r="BE392" s="221">
        <f>IF(N392="základní",J392,0)</f>
        <v>0</v>
      </c>
      <c r="BF392" s="221">
        <f>IF(N392="snížená",J392,0)</f>
        <v>0</v>
      </c>
      <c r="BG392" s="221">
        <f>IF(N392="zákl. přenesená",J392,0)</f>
        <v>0</v>
      </c>
      <c r="BH392" s="221">
        <f>IF(N392="sníž. přenesená",J392,0)</f>
        <v>0</v>
      </c>
      <c r="BI392" s="221">
        <f>IF(N392="nulová",J392,0)</f>
        <v>0</v>
      </c>
      <c r="BJ392" s="20" t="s">
        <v>79</v>
      </c>
      <c r="BK392" s="221">
        <f>ROUND(I392*H392,2)</f>
        <v>0</v>
      </c>
      <c r="BL392" s="20" t="s">
        <v>130</v>
      </c>
      <c r="BM392" s="220" t="s">
        <v>590</v>
      </c>
    </row>
    <row r="393" s="2" customFormat="1">
      <c r="A393" s="41"/>
      <c r="B393" s="42"/>
      <c r="C393" s="43"/>
      <c r="D393" s="222" t="s">
        <v>132</v>
      </c>
      <c r="E393" s="43"/>
      <c r="F393" s="223" t="s">
        <v>591</v>
      </c>
      <c r="G393" s="43"/>
      <c r="H393" s="43"/>
      <c r="I393" s="224"/>
      <c r="J393" s="43"/>
      <c r="K393" s="43"/>
      <c r="L393" s="47"/>
      <c r="M393" s="225"/>
      <c r="N393" s="226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132</v>
      </c>
      <c r="AU393" s="20" t="s">
        <v>81</v>
      </c>
    </row>
    <row r="394" s="2" customFormat="1">
      <c r="A394" s="41"/>
      <c r="B394" s="42"/>
      <c r="C394" s="43"/>
      <c r="D394" s="227" t="s">
        <v>134</v>
      </c>
      <c r="E394" s="43"/>
      <c r="F394" s="228" t="s">
        <v>592</v>
      </c>
      <c r="G394" s="43"/>
      <c r="H394" s="43"/>
      <c r="I394" s="224"/>
      <c r="J394" s="43"/>
      <c r="K394" s="43"/>
      <c r="L394" s="47"/>
      <c r="M394" s="225"/>
      <c r="N394" s="226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134</v>
      </c>
      <c r="AU394" s="20" t="s">
        <v>81</v>
      </c>
    </row>
    <row r="395" s="2" customFormat="1" ht="16.5" customHeight="1">
      <c r="A395" s="41"/>
      <c r="B395" s="42"/>
      <c r="C395" s="208" t="s">
        <v>593</v>
      </c>
      <c r="D395" s="208" t="s">
        <v>126</v>
      </c>
      <c r="E395" s="209" t="s">
        <v>594</v>
      </c>
      <c r="F395" s="210" t="s">
        <v>595</v>
      </c>
      <c r="G395" s="211" t="s">
        <v>166</v>
      </c>
      <c r="H395" s="212">
        <v>63</v>
      </c>
      <c r="I395" s="213"/>
      <c r="J395" s="214">
        <f>ROUND(I395*H395,2)</f>
        <v>0</v>
      </c>
      <c r="K395" s="215"/>
      <c r="L395" s="47"/>
      <c r="M395" s="216" t="s">
        <v>19</v>
      </c>
      <c r="N395" s="217" t="s">
        <v>42</v>
      </c>
      <c r="O395" s="87"/>
      <c r="P395" s="218">
        <f>O395*H395</f>
        <v>0</v>
      </c>
      <c r="Q395" s="218">
        <v>0.000164</v>
      </c>
      <c r="R395" s="218">
        <f>Q395*H395</f>
        <v>0.010332000000000001</v>
      </c>
      <c r="S395" s="218">
        <v>0</v>
      </c>
      <c r="T395" s="219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0" t="s">
        <v>130</v>
      </c>
      <c r="AT395" s="220" t="s">
        <v>126</v>
      </c>
      <c r="AU395" s="220" t="s">
        <v>81</v>
      </c>
      <c r="AY395" s="20" t="s">
        <v>124</v>
      </c>
      <c r="BE395" s="221">
        <f>IF(N395="základní",J395,0)</f>
        <v>0</v>
      </c>
      <c r="BF395" s="221">
        <f>IF(N395="snížená",J395,0)</f>
        <v>0</v>
      </c>
      <c r="BG395" s="221">
        <f>IF(N395="zákl. přenesená",J395,0)</f>
        <v>0</v>
      </c>
      <c r="BH395" s="221">
        <f>IF(N395="sníž. přenesená",J395,0)</f>
        <v>0</v>
      </c>
      <c r="BI395" s="221">
        <f>IF(N395="nulová",J395,0)</f>
        <v>0</v>
      </c>
      <c r="BJ395" s="20" t="s">
        <v>79</v>
      </c>
      <c r="BK395" s="221">
        <f>ROUND(I395*H395,2)</f>
        <v>0</v>
      </c>
      <c r="BL395" s="20" t="s">
        <v>130</v>
      </c>
      <c r="BM395" s="220" t="s">
        <v>596</v>
      </c>
    </row>
    <row r="396" s="2" customFormat="1">
      <c r="A396" s="41"/>
      <c r="B396" s="42"/>
      <c r="C396" s="43"/>
      <c r="D396" s="222" t="s">
        <v>132</v>
      </c>
      <c r="E396" s="43"/>
      <c r="F396" s="223" t="s">
        <v>597</v>
      </c>
      <c r="G396" s="43"/>
      <c r="H396" s="43"/>
      <c r="I396" s="224"/>
      <c r="J396" s="43"/>
      <c r="K396" s="43"/>
      <c r="L396" s="47"/>
      <c r="M396" s="225"/>
      <c r="N396" s="226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132</v>
      </c>
      <c r="AU396" s="20" t="s">
        <v>81</v>
      </c>
    </row>
    <row r="397" s="2" customFormat="1">
      <c r="A397" s="41"/>
      <c r="B397" s="42"/>
      <c r="C397" s="43"/>
      <c r="D397" s="227" t="s">
        <v>134</v>
      </c>
      <c r="E397" s="43"/>
      <c r="F397" s="228" t="s">
        <v>598</v>
      </c>
      <c r="G397" s="43"/>
      <c r="H397" s="43"/>
      <c r="I397" s="224"/>
      <c r="J397" s="43"/>
      <c r="K397" s="43"/>
      <c r="L397" s="47"/>
      <c r="M397" s="225"/>
      <c r="N397" s="226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134</v>
      </c>
      <c r="AU397" s="20" t="s">
        <v>81</v>
      </c>
    </row>
    <row r="398" s="2" customFormat="1" ht="16.5" customHeight="1">
      <c r="A398" s="41"/>
      <c r="B398" s="42"/>
      <c r="C398" s="208" t="s">
        <v>599</v>
      </c>
      <c r="D398" s="208" t="s">
        <v>126</v>
      </c>
      <c r="E398" s="209" t="s">
        <v>600</v>
      </c>
      <c r="F398" s="210" t="s">
        <v>601</v>
      </c>
      <c r="G398" s="211" t="s">
        <v>129</v>
      </c>
      <c r="H398" s="212">
        <v>13</v>
      </c>
      <c r="I398" s="213"/>
      <c r="J398" s="214">
        <f>ROUND(I398*H398,2)</f>
        <v>0</v>
      </c>
      <c r="K398" s="215"/>
      <c r="L398" s="47"/>
      <c r="M398" s="216" t="s">
        <v>19</v>
      </c>
      <c r="N398" s="217" t="s">
        <v>42</v>
      </c>
      <c r="O398" s="87"/>
      <c r="P398" s="218">
        <f>O398*H398</f>
        <v>0</v>
      </c>
      <c r="Q398" s="218">
        <v>0.0014499999999999999</v>
      </c>
      <c r="R398" s="218">
        <f>Q398*H398</f>
        <v>0.018849999999999999</v>
      </c>
      <c r="S398" s="218">
        <v>0</v>
      </c>
      <c r="T398" s="219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0" t="s">
        <v>130</v>
      </c>
      <c r="AT398" s="220" t="s">
        <v>126</v>
      </c>
      <c r="AU398" s="220" t="s">
        <v>81</v>
      </c>
      <c r="AY398" s="20" t="s">
        <v>124</v>
      </c>
      <c r="BE398" s="221">
        <f>IF(N398="základní",J398,0)</f>
        <v>0</v>
      </c>
      <c r="BF398" s="221">
        <f>IF(N398="snížená",J398,0)</f>
        <v>0</v>
      </c>
      <c r="BG398" s="221">
        <f>IF(N398="zákl. přenesená",J398,0)</f>
        <v>0</v>
      </c>
      <c r="BH398" s="221">
        <f>IF(N398="sníž. přenesená",J398,0)</f>
        <v>0</v>
      </c>
      <c r="BI398" s="221">
        <f>IF(N398="nulová",J398,0)</f>
        <v>0</v>
      </c>
      <c r="BJ398" s="20" t="s">
        <v>79</v>
      </c>
      <c r="BK398" s="221">
        <f>ROUND(I398*H398,2)</f>
        <v>0</v>
      </c>
      <c r="BL398" s="20" t="s">
        <v>130</v>
      </c>
      <c r="BM398" s="220" t="s">
        <v>602</v>
      </c>
    </row>
    <row r="399" s="2" customFormat="1">
      <c r="A399" s="41"/>
      <c r="B399" s="42"/>
      <c r="C399" s="43"/>
      <c r="D399" s="222" t="s">
        <v>132</v>
      </c>
      <c r="E399" s="43"/>
      <c r="F399" s="223" t="s">
        <v>603</v>
      </c>
      <c r="G399" s="43"/>
      <c r="H399" s="43"/>
      <c r="I399" s="224"/>
      <c r="J399" s="43"/>
      <c r="K399" s="43"/>
      <c r="L399" s="47"/>
      <c r="M399" s="225"/>
      <c r="N399" s="226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132</v>
      </c>
      <c r="AU399" s="20" t="s">
        <v>81</v>
      </c>
    </row>
    <row r="400" s="2" customFormat="1">
      <c r="A400" s="41"/>
      <c r="B400" s="42"/>
      <c r="C400" s="43"/>
      <c r="D400" s="227" t="s">
        <v>134</v>
      </c>
      <c r="E400" s="43"/>
      <c r="F400" s="228" t="s">
        <v>604</v>
      </c>
      <c r="G400" s="43"/>
      <c r="H400" s="43"/>
      <c r="I400" s="224"/>
      <c r="J400" s="43"/>
      <c r="K400" s="43"/>
      <c r="L400" s="47"/>
      <c r="M400" s="225"/>
      <c r="N400" s="226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134</v>
      </c>
      <c r="AU400" s="20" t="s">
        <v>81</v>
      </c>
    </row>
    <row r="401" s="14" customFormat="1">
      <c r="A401" s="14"/>
      <c r="B401" s="241"/>
      <c r="C401" s="242"/>
      <c r="D401" s="222" t="s">
        <v>138</v>
      </c>
      <c r="E401" s="243" t="s">
        <v>19</v>
      </c>
      <c r="F401" s="244" t="s">
        <v>605</v>
      </c>
      <c r="G401" s="242"/>
      <c r="H401" s="243" t="s">
        <v>19</v>
      </c>
      <c r="I401" s="245"/>
      <c r="J401" s="242"/>
      <c r="K401" s="242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138</v>
      </c>
      <c r="AU401" s="250" t="s">
        <v>81</v>
      </c>
      <c r="AV401" s="14" t="s">
        <v>79</v>
      </c>
      <c r="AW401" s="14" t="s">
        <v>32</v>
      </c>
      <c r="AX401" s="14" t="s">
        <v>71</v>
      </c>
      <c r="AY401" s="250" t="s">
        <v>124</v>
      </c>
    </row>
    <row r="402" s="13" customFormat="1">
      <c r="A402" s="13"/>
      <c r="B402" s="230"/>
      <c r="C402" s="231"/>
      <c r="D402" s="222" t="s">
        <v>138</v>
      </c>
      <c r="E402" s="232" t="s">
        <v>19</v>
      </c>
      <c r="F402" s="233" t="s">
        <v>606</v>
      </c>
      <c r="G402" s="231"/>
      <c r="H402" s="234">
        <v>2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138</v>
      </c>
      <c r="AU402" s="240" t="s">
        <v>81</v>
      </c>
      <c r="AV402" s="13" t="s">
        <v>81</v>
      </c>
      <c r="AW402" s="13" t="s">
        <v>32</v>
      </c>
      <c r="AX402" s="13" t="s">
        <v>71</v>
      </c>
      <c r="AY402" s="240" t="s">
        <v>124</v>
      </c>
    </row>
    <row r="403" s="14" customFormat="1">
      <c r="A403" s="14"/>
      <c r="B403" s="241"/>
      <c r="C403" s="242"/>
      <c r="D403" s="222" t="s">
        <v>138</v>
      </c>
      <c r="E403" s="243" t="s">
        <v>19</v>
      </c>
      <c r="F403" s="244" t="s">
        <v>607</v>
      </c>
      <c r="G403" s="242"/>
      <c r="H403" s="243" t="s">
        <v>19</v>
      </c>
      <c r="I403" s="245"/>
      <c r="J403" s="242"/>
      <c r="K403" s="242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138</v>
      </c>
      <c r="AU403" s="250" t="s">
        <v>81</v>
      </c>
      <c r="AV403" s="14" t="s">
        <v>79</v>
      </c>
      <c r="AW403" s="14" t="s">
        <v>32</v>
      </c>
      <c r="AX403" s="14" t="s">
        <v>71</v>
      </c>
      <c r="AY403" s="250" t="s">
        <v>124</v>
      </c>
    </row>
    <row r="404" s="13" customFormat="1">
      <c r="A404" s="13"/>
      <c r="B404" s="230"/>
      <c r="C404" s="231"/>
      <c r="D404" s="222" t="s">
        <v>138</v>
      </c>
      <c r="E404" s="232" t="s">
        <v>19</v>
      </c>
      <c r="F404" s="233" t="s">
        <v>608</v>
      </c>
      <c r="G404" s="231"/>
      <c r="H404" s="234">
        <v>11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138</v>
      </c>
      <c r="AU404" s="240" t="s">
        <v>81</v>
      </c>
      <c r="AV404" s="13" t="s">
        <v>81</v>
      </c>
      <c r="AW404" s="13" t="s">
        <v>32</v>
      </c>
      <c r="AX404" s="13" t="s">
        <v>71</v>
      </c>
      <c r="AY404" s="240" t="s">
        <v>124</v>
      </c>
    </row>
    <row r="405" s="15" customFormat="1">
      <c r="A405" s="15"/>
      <c r="B405" s="251"/>
      <c r="C405" s="252"/>
      <c r="D405" s="222" t="s">
        <v>138</v>
      </c>
      <c r="E405" s="253" t="s">
        <v>19</v>
      </c>
      <c r="F405" s="254" t="s">
        <v>171</v>
      </c>
      <c r="G405" s="252"/>
      <c r="H405" s="255">
        <v>13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1" t="s">
        <v>138</v>
      </c>
      <c r="AU405" s="261" t="s">
        <v>81</v>
      </c>
      <c r="AV405" s="15" t="s">
        <v>130</v>
      </c>
      <c r="AW405" s="15" t="s">
        <v>32</v>
      </c>
      <c r="AX405" s="15" t="s">
        <v>79</v>
      </c>
      <c r="AY405" s="261" t="s">
        <v>124</v>
      </c>
    </row>
    <row r="406" s="2" customFormat="1" ht="16.5" customHeight="1">
      <c r="A406" s="41"/>
      <c r="B406" s="42"/>
      <c r="C406" s="208" t="s">
        <v>609</v>
      </c>
      <c r="D406" s="208" t="s">
        <v>126</v>
      </c>
      <c r="E406" s="209" t="s">
        <v>610</v>
      </c>
      <c r="F406" s="210" t="s">
        <v>611</v>
      </c>
      <c r="G406" s="211" t="s">
        <v>166</v>
      </c>
      <c r="H406" s="212">
        <v>1314</v>
      </c>
      <c r="I406" s="213"/>
      <c r="J406" s="214">
        <f>ROUND(I406*H406,2)</f>
        <v>0</v>
      </c>
      <c r="K406" s="215"/>
      <c r="L406" s="47"/>
      <c r="M406" s="216" t="s">
        <v>19</v>
      </c>
      <c r="N406" s="217" t="s">
        <v>42</v>
      </c>
      <c r="O406" s="87"/>
      <c r="P406" s="218">
        <f>O406*H406</f>
        <v>0</v>
      </c>
      <c r="Q406" s="218">
        <v>0.00032499999999999999</v>
      </c>
      <c r="R406" s="218">
        <f>Q406*H406</f>
        <v>0.42704999999999999</v>
      </c>
      <c r="S406" s="218">
        <v>0</v>
      </c>
      <c r="T406" s="219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0" t="s">
        <v>130</v>
      </c>
      <c r="AT406" s="220" t="s">
        <v>126</v>
      </c>
      <c r="AU406" s="220" t="s">
        <v>81</v>
      </c>
      <c r="AY406" s="20" t="s">
        <v>124</v>
      </c>
      <c r="BE406" s="221">
        <f>IF(N406="základní",J406,0)</f>
        <v>0</v>
      </c>
      <c r="BF406" s="221">
        <f>IF(N406="snížená",J406,0)</f>
        <v>0</v>
      </c>
      <c r="BG406" s="221">
        <f>IF(N406="zákl. přenesená",J406,0)</f>
        <v>0</v>
      </c>
      <c r="BH406" s="221">
        <f>IF(N406="sníž. přenesená",J406,0)</f>
        <v>0</v>
      </c>
      <c r="BI406" s="221">
        <f>IF(N406="nulová",J406,0)</f>
        <v>0</v>
      </c>
      <c r="BJ406" s="20" t="s">
        <v>79</v>
      </c>
      <c r="BK406" s="221">
        <f>ROUND(I406*H406,2)</f>
        <v>0</v>
      </c>
      <c r="BL406" s="20" t="s">
        <v>130</v>
      </c>
      <c r="BM406" s="220" t="s">
        <v>612</v>
      </c>
    </row>
    <row r="407" s="2" customFormat="1">
      <c r="A407" s="41"/>
      <c r="B407" s="42"/>
      <c r="C407" s="43"/>
      <c r="D407" s="222" t="s">
        <v>132</v>
      </c>
      <c r="E407" s="43"/>
      <c r="F407" s="223" t="s">
        <v>613</v>
      </c>
      <c r="G407" s="43"/>
      <c r="H407" s="43"/>
      <c r="I407" s="224"/>
      <c r="J407" s="43"/>
      <c r="K407" s="43"/>
      <c r="L407" s="47"/>
      <c r="M407" s="225"/>
      <c r="N407" s="226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132</v>
      </c>
      <c r="AU407" s="20" t="s">
        <v>81</v>
      </c>
    </row>
    <row r="408" s="2" customFormat="1">
      <c r="A408" s="41"/>
      <c r="B408" s="42"/>
      <c r="C408" s="43"/>
      <c r="D408" s="227" t="s">
        <v>134</v>
      </c>
      <c r="E408" s="43"/>
      <c r="F408" s="228" t="s">
        <v>614</v>
      </c>
      <c r="G408" s="43"/>
      <c r="H408" s="43"/>
      <c r="I408" s="224"/>
      <c r="J408" s="43"/>
      <c r="K408" s="43"/>
      <c r="L408" s="47"/>
      <c r="M408" s="225"/>
      <c r="N408" s="226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134</v>
      </c>
      <c r="AU408" s="20" t="s">
        <v>81</v>
      </c>
    </row>
    <row r="409" s="2" customFormat="1" ht="16.5" customHeight="1">
      <c r="A409" s="41"/>
      <c r="B409" s="42"/>
      <c r="C409" s="208" t="s">
        <v>615</v>
      </c>
      <c r="D409" s="208" t="s">
        <v>126</v>
      </c>
      <c r="E409" s="209" t="s">
        <v>616</v>
      </c>
      <c r="F409" s="210" t="s">
        <v>617</v>
      </c>
      <c r="G409" s="211" t="s">
        <v>166</v>
      </c>
      <c r="H409" s="212">
        <v>36</v>
      </c>
      <c r="I409" s="213"/>
      <c r="J409" s="214">
        <f>ROUND(I409*H409,2)</f>
        <v>0</v>
      </c>
      <c r="K409" s="215"/>
      <c r="L409" s="47"/>
      <c r="M409" s="216" t="s">
        <v>19</v>
      </c>
      <c r="N409" s="217" t="s">
        <v>42</v>
      </c>
      <c r="O409" s="87"/>
      <c r="P409" s="218">
        <f>O409*H409</f>
        <v>0</v>
      </c>
      <c r="Q409" s="218">
        <v>0.0001092</v>
      </c>
      <c r="R409" s="218">
        <f>Q409*H409</f>
        <v>0.0039312000000000001</v>
      </c>
      <c r="S409" s="218">
        <v>0</v>
      </c>
      <c r="T409" s="219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0" t="s">
        <v>130</v>
      </c>
      <c r="AT409" s="220" t="s">
        <v>126</v>
      </c>
      <c r="AU409" s="220" t="s">
        <v>81</v>
      </c>
      <c r="AY409" s="20" t="s">
        <v>124</v>
      </c>
      <c r="BE409" s="221">
        <f>IF(N409="základní",J409,0)</f>
        <v>0</v>
      </c>
      <c r="BF409" s="221">
        <f>IF(N409="snížená",J409,0)</f>
        <v>0</v>
      </c>
      <c r="BG409" s="221">
        <f>IF(N409="zákl. přenesená",J409,0)</f>
        <v>0</v>
      </c>
      <c r="BH409" s="221">
        <f>IF(N409="sníž. přenesená",J409,0)</f>
        <v>0</v>
      </c>
      <c r="BI409" s="221">
        <f>IF(N409="nulová",J409,0)</f>
        <v>0</v>
      </c>
      <c r="BJ409" s="20" t="s">
        <v>79</v>
      </c>
      <c r="BK409" s="221">
        <f>ROUND(I409*H409,2)</f>
        <v>0</v>
      </c>
      <c r="BL409" s="20" t="s">
        <v>130</v>
      </c>
      <c r="BM409" s="220" t="s">
        <v>618</v>
      </c>
    </row>
    <row r="410" s="2" customFormat="1">
      <c r="A410" s="41"/>
      <c r="B410" s="42"/>
      <c r="C410" s="43"/>
      <c r="D410" s="222" t="s">
        <v>132</v>
      </c>
      <c r="E410" s="43"/>
      <c r="F410" s="223" t="s">
        <v>619</v>
      </c>
      <c r="G410" s="43"/>
      <c r="H410" s="43"/>
      <c r="I410" s="224"/>
      <c r="J410" s="43"/>
      <c r="K410" s="43"/>
      <c r="L410" s="47"/>
      <c r="M410" s="225"/>
      <c r="N410" s="226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132</v>
      </c>
      <c r="AU410" s="20" t="s">
        <v>81</v>
      </c>
    </row>
    <row r="411" s="2" customFormat="1">
      <c r="A411" s="41"/>
      <c r="B411" s="42"/>
      <c r="C411" s="43"/>
      <c r="D411" s="227" t="s">
        <v>134</v>
      </c>
      <c r="E411" s="43"/>
      <c r="F411" s="228" t="s">
        <v>620</v>
      </c>
      <c r="G411" s="43"/>
      <c r="H411" s="43"/>
      <c r="I411" s="224"/>
      <c r="J411" s="43"/>
      <c r="K411" s="43"/>
      <c r="L411" s="47"/>
      <c r="M411" s="225"/>
      <c r="N411" s="226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134</v>
      </c>
      <c r="AU411" s="20" t="s">
        <v>81</v>
      </c>
    </row>
    <row r="412" s="2" customFormat="1" ht="16.5" customHeight="1">
      <c r="A412" s="41"/>
      <c r="B412" s="42"/>
      <c r="C412" s="208" t="s">
        <v>621</v>
      </c>
      <c r="D412" s="208" t="s">
        <v>126</v>
      </c>
      <c r="E412" s="209" t="s">
        <v>622</v>
      </c>
      <c r="F412" s="210" t="s">
        <v>623</v>
      </c>
      <c r="G412" s="211" t="s">
        <v>166</v>
      </c>
      <c r="H412" s="212">
        <v>63</v>
      </c>
      <c r="I412" s="213"/>
      <c r="J412" s="214">
        <f>ROUND(I412*H412,2)</f>
        <v>0</v>
      </c>
      <c r="K412" s="215"/>
      <c r="L412" s="47"/>
      <c r="M412" s="216" t="s">
        <v>19</v>
      </c>
      <c r="N412" s="217" t="s">
        <v>42</v>
      </c>
      <c r="O412" s="87"/>
      <c r="P412" s="218">
        <f>O412*H412</f>
        <v>0</v>
      </c>
      <c r="Q412" s="218">
        <v>0.00038400000000000001</v>
      </c>
      <c r="R412" s="218">
        <f>Q412*H412</f>
        <v>0.024192000000000002</v>
      </c>
      <c r="S412" s="218">
        <v>0</v>
      </c>
      <c r="T412" s="219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0" t="s">
        <v>130</v>
      </c>
      <c r="AT412" s="220" t="s">
        <v>126</v>
      </c>
      <c r="AU412" s="220" t="s">
        <v>81</v>
      </c>
      <c r="AY412" s="20" t="s">
        <v>124</v>
      </c>
      <c r="BE412" s="221">
        <f>IF(N412="základní",J412,0)</f>
        <v>0</v>
      </c>
      <c r="BF412" s="221">
        <f>IF(N412="snížená",J412,0)</f>
        <v>0</v>
      </c>
      <c r="BG412" s="221">
        <f>IF(N412="zákl. přenesená",J412,0)</f>
        <v>0</v>
      </c>
      <c r="BH412" s="221">
        <f>IF(N412="sníž. přenesená",J412,0)</f>
        <v>0</v>
      </c>
      <c r="BI412" s="221">
        <f>IF(N412="nulová",J412,0)</f>
        <v>0</v>
      </c>
      <c r="BJ412" s="20" t="s">
        <v>79</v>
      </c>
      <c r="BK412" s="221">
        <f>ROUND(I412*H412,2)</f>
        <v>0</v>
      </c>
      <c r="BL412" s="20" t="s">
        <v>130</v>
      </c>
      <c r="BM412" s="220" t="s">
        <v>624</v>
      </c>
    </row>
    <row r="413" s="2" customFormat="1">
      <c r="A413" s="41"/>
      <c r="B413" s="42"/>
      <c r="C413" s="43"/>
      <c r="D413" s="222" t="s">
        <v>132</v>
      </c>
      <c r="E413" s="43"/>
      <c r="F413" s="223" t="s">
        <v>625</v>
      </c>
      <c r="G413" s="43"/>
      <c r="H413" s="43"/>
      <c r="I413" s="224"/>
      <c r="J413" s="43"/>
      <c r="K413" s="43"/>
      <c r="L413" s="47"/>
      <c r="M413" s="225"/>
      <c r="N413" s="226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132</v>
      </c>
      <c r="AU413" s="20" t="s">
        <v>81</v>
      </c>
    </row>
    <row r="414" s="2" customFormat="1">
      <c r="A414" s="41"/>
      <c r="B414" s="42"/>
      <c r="C414" s="43"/>
      <c r="D414" s="227" t="s">
        <v>134</v>
      </c>
      <c r="E414" s="43"/>
      <c r="F414" s="228" t="s">
        <v>626</v>
      </c>
      <c r="G414" s="43"/>
      <c r="H414" s="43"/>
      <c r="I414" s="224"/>
      <c r="J414" s="43"/>
      <c r="K414" s="43"/>
      <c r="L414" s="47"/>
      <c r="M414" s="225"/>
      <c r="N414" s="226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134</v>
      </c>
      <c r="AU414" s="20" t="s">
        <v>81</v>
      </c>
    </row>
    <row r="415" s="2" customFormat="1" ht="16.5" customHeight="1">
      <c r="A415" s="41"/>
      <c r="B415" s="42"/>
      <c r="C415" s="208" t="s">
        <v>627</v>
      </c>
      <c r="D415" s="208" t="s">
        <v>126</v>
      </c>
      <c r="E415" s="209" t="s">
        <v>628</v>
      </c>
      <c r="F415" s="210" t="s">
        <v>629</v>
      </c>
      <c r="G415" s="211" t="s">
        <v>129</v>
      </c>
      <c r="H415" s="212">
        <v>13</v>
      </c>
      <c r="I415" s="213"/>
      <c r="J415" s="214">
        <f>ROUND(I415*H415,2)</f>
        <v>0</v>
      </c>
      <c r="K415" s="215"/>
      <c r="L415" s="47"/>
      <c r="M415" s="216" t="s">
        <v>19</v>
      </c>
      <c r="N415" s="217" t="s">
        <v>42</v>
      </c>
      <c r="O415" s="87"/>
      <c r="P415" s="218">
        <f>O415*H415</f>
        <v>0</v>
      </c>
      <c r="Q415" s="218">
        <v>0.0025999999999999999</v>
      </c>
      <c r="R415" s="218">
        <f>Q415*H415</f>
        <v>0.033799999999999997</v>
      </c>
      <c r="S415" s="218">
        <v>0</v>
      </c>
      <c r="T415" s="219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0" t="s">
        <v>130</v>
      </c>
      <c r="AT415" s="220" t="s">
        <v>126</v>
      </c>
      <c r="AU415" s="220" t="s">
        <v>81</v>
      </c>
      <c r="AY415" s="20" t="s">
        <v>124</v>
      </c>
      <c r="BE415" s="221">
        <f>IF(N415="základní",J415,0)</f>
        <v>0</v>
      </c>
      <c r="BF415" s="221">
        <f>IF(N415="snížená",J415,0)</f>
        <v>0</v>
      </c>
      <c r="BG415" s="221">
        <f>IF(N415="zákl. přenesená",J415,0)</f>
        <v>0</v>
      </c>
      <c r="BH415" s="221">
        <f>IF(N415="sníž. přenesená",J415,0)</f>
        <v>0</v>
      </c>
      <c r="BI415" s="221">
        <f>IF(N415="nulová",J415,0)</f>
        <v>0</v>
      </c>
      <c r="BJ415" s="20" t="s">
        <v>79</v>
      </c>
      <c r="BK415" s="221">
        <f>ROUND(I415*H415,2)</f>
        <v>0</v>
      </c>
      <c r="BL415" s="20" t="s">
        <v>130</v>
      </c>
      <c r="BM415" s="220" t="s">
        <v>630</v>
      </c>
    </row>
    <row r="416" s="2" customFormat="1">
      <c r="A416" s="41"/>
      <c r="B416" s="42"/>
      <c r="C416" s="43"/>
      <c r="D416" s="222" t="s">
        <v>132</v>
      </c>
      <c r="E416" s="43"/>
      <c r="F416" s="223" t="s">
        <v>631</v>
      </c>
      <c r="G416" s="43"/>
      <c r="H416" s="43"/>
      <c r="I416" s="224"/>
      <c r="J416" s="43"/>
      <c r="K416" s="43"/>
      <c r="L416" s="47"/>
      <c r="M416" s="225"/>
      <c r="N416" s="226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132</v>
      </c>
      <c r="AU416" s="20" t="s">
        <v>81</v>
      </c>
    </row>
    <row r="417" s="2" customFormat="1">
      <c r="A417" s="41"/>
      <c r="B417" s="42"/>
      <c r="C417" s="43"/>
      <c r="D417" s="227" t="s">
        <v>134</v>
      </c>
      <c r="E417" s="43"/>
      <c r="F417" s="228" t="s">
        <v>632</v>
      </c>
      <c r="G417" s="43"/>
      <c r="H417" s="43"/>
      <c r="I417" s="224"/>
      <c r="J417" s="43"/>
      <c r="K417" s="43"/>
      <c r="L417" s="47"/>
      <c r="M417" s="225"/>
      <c r="N417" s="226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134</v>
      </c>
      <c r="AU417" s="20" t="s">
        <v>81</v>
      </c>
    </row>
    <row r="418" s="2" customFormat="1" ht="16.5" customHeight="1">
      <c r="A418" s="41"/>
      <c r="B418" s="42"/>
      <c r="C418" s="208" t="s">
        <v>633</v>
      </c>
      <c r="D418" s="208" t="s">
        <v>126</v>
      </c>
      <c r="E418" s="209" t="s">
        <v>634</v>
      </c>
      <c r="F418" s="210" t="s">
        <v>635</v>
      </c>
      <c r="G418" s="211" t="s">
        <v>166</v>
      </c>
      <c r="H418" s="212">
        <v>1413</v>
      </c>
      <c r="I418" s="213"/>
      <c r="J418" s="214">
        <f>ROUND(I418*H418,2)</f>
        <v>0</v>
      </c>
      <c r="K418" s="215"/>
      <c r="L418" s="47"/>
      <c r="M418" s="216" t="s">
        <v>19</v>
      </c>
      <c r="N418" s="217" t="s">
        <v>42</v>
      </c>
      <c r="O418" s="87"/>
      <c r="P418" s="218">
        <f>O418*H418</f>
        <v>0</v>
      </c>
      <c r="Q418" s="218">
        <v>4.8799999999999999E-06</v>
      </c>
      <c r="R418" s="218">
        <f>Q418*H418</f>
        <v>0.0068954400000000001</v>
      </c>
      <c r="S418" s="218">
        <v>0</v>
      </c>
      <c r="T418" s="219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0" t="s">
        <v>130</v>
      </c>
      <c r="AT418" s="220" t="s">
        <v>126</v>
      </c>
      <c r="AU418" s="220" t="s">
        <v>81</v>
      </c>
      <c r="AY418" s="20" t="s">
        <v>124</v>
      </c>
      <c r="BE418" s="221">
        <f>IF(N418="základní",J418,0)</f>
        <v>0</v>
      </c>
      <c r="BF418" s="221">
        <f>IF(N418="snížená",J418,0)</f>
        <v>0</v>
      </c>
      <c r="BG418" s="221">
        <f>IF(N418="zákl. přenesená",J418,0)</f>
        <v>0</v>
      </c>
      <c r="BH418" s="221">
        <f>IF(N418="sníž. přenesená",J418,0)</f>
        <v>0</v>
      </c>
      <c r="BI418" s="221">
        <f>IF(N418="nulová",J418,0)</f>
        <v>0</v>
      </c>
      <c r="BJ418" s="20" t="s">
        <v>79</v>
      </c>
      <c r="BK418" s="221">
        <f>ROUND(I418*H418,2)</f>
        <v>0</v>
      </c>
      <c r="BL418" s="20" t="s">
        <v>130</v>
      </c>
      <c r="BM418" s="220" t="s">
        <v>636</v>
      </c>
    </row>
    <row r="419" s="2" customFormat="1">
      <c r="A419" s="41"/>
      <c r="B419" s="42"/>
      <c r="C419" s="43"/>
      <c r="D419" s="222" t="s">
        <v>132</v>
      </c>
      <c r="E419" s="43"/>
      <c r="F419" s="223" t="s">
        <v>637</v>
      </c>
      <c r="G419" s="43"/>
      <c r="H419" s="43"/>
      <c r="I419" s="224"/>
      <c r="J419" s="43"/>
      <c r="K419" s="43"/>
      <c r="L419" s="47"/>
      <c r="M419" s="225"/>
      <c r="N419" s="226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132</v>
      </c>
      <c r="AU419" s="20" t="s">
        <v>81</v>
      </c>
    </row>
    <row r="420" s="2" customFormat="1">
      <c r="A420" s="41"/>
      <c r="B420" s="42"/>
      <c r="C420" s="43"/>
      <c r="D420" s="227" t="s">
        <v>134</v>
      </c>
      <c r="E420" s="43"/>
      <c r="F420" s="228" t="s">
        <v>638</v>
      </c>
      <c r="G420" s="43"/>
      <c r="H420" s="43"/>
      <c r="I420" s="224"/>
      <c r="J420" s="43"/>
      <c r="K420" s="43"/>
      <c r="L420" s="47"/>
      <c r="M420" s="225"/>
      <c r="N420" s="226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134</v>
      </c>
      <c r="AU420" s="20" t="s">
        <v>81</v>
      </c>
    </row>
    <row r="421" s="13" customFormat="1">
      <c r="A421" s="13"/>
      <c r="B421" s="230"/>
      <c r="C421" s="231"/>
      <c r="D421" s="222" t="s">
        <v>138</v>
      </c>
      <c r="E421" s="232" t="s">
        <v>19</v>
      </c>
      <c r="F421" s="233" t="s">
        <v>639</v>
      </c>
      <c r="G421" s="231"/>
      <c r="H421" s="234">
        <v>1413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138</v>
      </c>
      <c r="AU421" s="240" t="s">
        <v>81</v>
      </c>
      <c r="AV421" s="13" t="s">
        <v>81</v>
      </c>
      <c r="AW421" s="13" t="s">
        <v>32</v>
      </c>
      <c r="AX421" s="13" t="s">
        <v>79</v>
      </c>
      <c r="AY421" s="240" t="s">
        <v>124</v>
      </c>
    </row>
    <row r="422" s="2" customFormat="1" ht="16.5" customHeight="1">
      <c r="A422" s="41"/>
      <c r="B422" s="42"/>
      <c r="C422" s="208" t="s">
        <v>640</v>
      </c>
      <c r="D422" s="208" t="s">
        <v>126</v>
      </c>
      <c r="E422" s="209" t="s">
        <v>641</v>
      </c>
      <c r="F422" s="210" t="s">
        <v>642</v>
      </c>
      <c r="G422" s="211" t="s">
        <v>129</v>
      </c>
      <c r="H422" s="212">
        <v>13</v>
      </c>
      <c r="I422" s="213"/>
      <c r="J422" s="214">
        <f>ROUND(I422*H422,2)</f>
        <v>0</v>
      </c>
      <c r="K422" s="215"/>
      <c r="L422" s="47"/>
      <c r="M422" s="216" t="s">
        <v>19</v>
      </c>
      <c r="N422" s="217" t="s">
        <v>42</v>
      </c>
      <c r="O422" s="87"/>
      <c r="P422" s="218">
        <f>O422*H422</f>
        <v>0</v>
      </c>
      <c r="Q422" s="218">
        <v>1.22E-05</v>
      </c>
      <c r="R422" s="218">
        <f>Q422*H422</f>
        <v>0.00015860000000000001</v>
      </c>
      <c r="S422" s="218">
        <v>0</v>
      </c>
      <c r="T422" s="219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0" t="s">
        <v>130</v>
      </c>
      <c r="AT422" s="220" t="s">
        <v>126</v>
      </c>
      <c r="AU422" s="220" t="s">
        <v>81</v>
      </c>
      <c r="AY422" s="20" t="s">
        <v>124</v>
      </c>
      <c r="BE422" s="221">
        <f>IF(N422="základní",J422,0)</f>
        <v>0</v>
      </c>
      <c r="BF422" s="221">
        <f>IF(N422="snížená",J422,0)</f>
        <v>0</v>
      </c>
      <c r="BG422" s="221">
        <f>IF(N422="zákl. přenesená",J422,0)</f>
        <v>0</v>
      </c>
      <c r="BH422" s="221">
        <f>IF(N422="sníž. přenesená",J422,0)</f>
        <v>0</v>
      </c>
      <c r="BI422" s="221">
        <f>IF(N422="nulová",J422,0)</f>
        <v>0</v>
      </c>
      <c r="BJ422" s="20" t="s">
        <v>79</v>
      </c>
      <c r="BK422" s="221">
        <f>ROUND(I422*H422,2)</f>
        <v>0</v>
      </c>
      <c r="BL422" s="20" t="s">
        <v>130</v>
      </c>
      <c r="BM422" s="220" t="s">
        <v>643</v>
      </c>
    </row>
    <row r="423" s="2" customFormat="1">
      <c r="A423" s="41"/>
      <c r="B423" s="42"/>
      <c r="C423" s="43"/>
      <c r="D423" s="222" t="s">
        <v>132</v>
      </c>
      <c r="E423" s="43"/>
      <c r="F423" s="223" t="s">
        <v>644</v>
      </c>
      <c r="G423" s="43"/>
      <c r="H423" s="43"/>
      <c r="I423" s="224"/>
      <c r="J423" s="43"/>
      <c r="K423" s="43"/>
      <c r="L423" s="47"/>
      <c r="M423" s="225"/>
      <c r="N423" s="226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132</v>
      </c>
      <c r="AU423" s="20" t="s">
        <v>81</v>
      </c>
    </row>
    <row r="424" s="2" customFormat="1">
      <c r="A424" s="41"/>
      <c r="B424" s="42"/>
      <c r="C424" s="43"/>
      <c r="D424" s="227" t="s">
        <v>134</v>
      </c>
      <c r="E424" s="43"/>
      <c r="F424" s="228" t="s">
        <v>645</v>
      </c>
      <c r="G424" s="43"/>
      <c r="H424" s="43"/>
      <c r="I424" s="224"/>
      <c r="J424" s="43"/>
      <c r="K424" s="43"/>
      <c r="L424" s="47"/>
      <c r="M424" s="225"/>
      <c r="N424" s="226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134</v>
      </c>
      <c r="AU424" s="20" t="s">
        <v>81</v>
      </c>
    </row>
    <row r="425" s="2" customFormat="1" ht="16.5" customHeight="1">
      <c r="A425" s="41"/>
      <c r="B425" s="42"/>
      <c r="C425" s="208" t="s">
        <v>646</v>
      </c>
      <c r="D425" s="208" t="s">
        <v>126</v>
      </c>
      <c r="E425" s="209" t="s">
        <v>647</v>
      </c>
      <c r="F425" s="210" t="s">
        <v>648</v>
      </c>
      <c r="G425" s="211" t="s">
        <v>166</v>
      </c>
      <c r="H425" s="212">
        <v>1236</v>
      </c>
      <c r="I425" s="213"/>
      <c r="J425" s="214">
        <f>ROUND(I425*H425,2)</f>
        <v>0</v>
      </c>
      <c r="K425" s="215"/>
      <c r="L425" s="47"/>
      <c r="M425" s="216" t="s">
        <v>19</v>
      </c>
      <c r="N425" s="217" t="s">
        <v>42</v>
      </c>
      <c r="O425" s="87"/>
      <c r="P425" s="218">
        <f>O425*H425</f>
        <v>0</v>
      </c>
      <c r="Q425" s="218">
        <v>0.089775999999999995</v>
      </c>
      <c r="R425" s="218">
        <f>Q425*H425</f>
        <v>110.96313599999999</v>
      </c>
      <c r="S425" s="218">
        <v>0</v>
      </c>
      <c r="T425" s="219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0" t="s">
        <v>130</v>
      </c>
      <c r="AT425" s="220" t="s">
        <v>126</v>
      </c>
      <c r="AU425" s="220" t="s">
        <v>81</v>
      </c>
      <c r="AY425" s="20" t="s">
        <v>124</v>
      </c>
      <c r="BE425" s="221">
        <f>IF(N425="základní",J425,0)</f>
        <v>0</v>
      </c>
      <c r="BF425" s="221">
        <f>IF(N425="snížená",J425,0)</f>
        <v>0</v>
      </c>
      <c r="BG425" s="221">
        <f>IF(N425="zákl. přenesená",J425,0)</f>
        <v>0</v>
      </c>
      <c r="BH425" s="221">
        <f>IF(N425="sníž. přenesená",J425,0)</f>
        <v>0</v>
      </c>
      <c r="BI425" s="221">
        <f>IF(N425="nulová",J425,0)</f>
        <v>0</v>
      </c>
      <c r="BJ425" s="20" t="s">
        <v>79</v>
      </c>
      <c r="BK425" s="221">
        <f>ROUND(I425*H425,2)</f>
        <v>0</v>
      </c>
      <c r="BL425" s="20" t="s">
        <v>130</v>
      </c>
      <c r="BM425" s="220" t="s">
        <v>649</v>
      </c>
    </row>
    <row r="426" s="2" customFormat="1">
      <c r="A426" s="41"/>
      <c r="B426" s="42"/>
      <c r="C426" s="43"/>
      <c r="D426" s="222" t="s">
        <v>132</v>
      </c>
      <c r="E426" s="43"/>
      <c r="F426" s="223" t="s">
        <v>650</v>
      </c>
      <c r="G426" s="43"/>
      <c r="H426" s="43"/>
      <c r="I426" s="224"/>
      <c r="J426" s="43"/>
      <c r="K426" s="43"/>
      <c r="L426" s="47"/>
      <c r="M426" s="225"/>
      <c r="N426" s="226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132</v>
      </c>
      <c r="AU426" s="20" t="s">
        <v>81</v>
      </c>
    </row>
    <row r="427" s="2" customFormat="1">
      <c r="A427" s="41"/>
      <c r="B427" s="42"/>
      <c r="C427" s="43"/>
      <c r="D427" s="227" t="s">
        <v>134</v>
      </c>
      <c r="E427" s="43"/>
      <c r="F427" s="228" t="s">
        <v>651</v>
      </c>
      <c r="G427" s="43"/>
      <c r="H427" s="43"/>
      <c r="I427" s="224"/>
      <c r="J427" s="43"/>
      <c r="K427" s="43"/>
      <c r="L427" s="47"/>
      <c r="M427" s="225"/>
      <c r="N427" s="226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134</v>
      </c>
      <c r="AU427" s="20" t="s">
        <v>81</v>
      </c>
    </row>
    <row r="428" s="14" customFormat="1">
      <c r="A428" s="14"/>
      <c r="B428" s="241"/>
      <c r="C428" s="242"/>
      <c r="D428" s="222" t="s">
        <v>138</v>
      </c>
      <c r="E428" s="243" t="s">
        <v>19</v>
      </c>
      <c r="F428" s="244" t="s">
        <v>161</v>
      </c>
      <c r="G428" s="242"/>
      <c r="H428" s="243" t="s">
        <v>19</v>
      </c>
      <c r="I428" s="245"/>
      <c r="J428" s="242"/>
      <c r="K428" s="242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138</v>
      </c>
      <c r="AU428" s="250" t="s">
        <v>81</v>
      </c>
      <c r="AV428" s="14" t="s">
        <v>79</v>
      </c>
      <c r="AW428" s="14" t="s">
        <v>32</v>
      </c>
      <c r="AX428" s="14" t="s">
        <v>71</v>
      </c>
      <c r="AY428" s="250" t="s">
        <v>124</v>
      </c>
    </row>
    <row r="429" s="13" customFormat="1">
      <c r="A429" s="13"/>
      <c r="B429" s="230"/>
      <c r="C429" s="231"/>
      <c r="D429" s="222" t="s">
        <v>138</v>
      </c>
      <c r="E429" s="232" t="s">
        <v>19</v>
      </c>
      <c r="F429" s="233" t="s">
        <v>652</v>
      </c>
      <c r="G429" s="231"/>
      <c r="H429" s="234">
        <v>629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138</v>
      </c>
      <c r="AU429" s="240" t="s">
        <v>81</v>
      </c>
      <c r="AV429" s="13" t="s">
        <v>81</v>
      </c>
      <c r="AW429" s="13" t="s">
        <v>32</v>
      </c>
      <c r="AX429" s="13" t="s">
        <v>71</v>
      </c>
      <c r="AY429" s="240" t="s">
        <v>124</v>
      </c>
    </row>
    <row r="430" s="14" customFormat="1">
      <c r="A430" s="14"/>
      <c r="B430" s="241"/>
      <c r="C430" s="242"/>
      <c r="D430" s="222" t="s">
        <v>138</v>
      </c>
      <c r="E430" s="243" t="s">
        <v>19</v>
      </c>
      <c r="F430" s="244" t="s">
        <v>154</v>
      </c>
      <c r="G430" s="242"/>
      <c r="H430" s="243" t="s">
        <v>19</v>
      </c>
      <c r="I430" s="245"/>
      <c r="J430" s="242"/>
      <c r="K430" s="242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138</v>
      </c>
      <c r="AU430" s="250" t="s">
        <v>81</v>
      </c>
      <c r="AV430" s="14" t="s">
        <v>79</v>
      </c>
      <c r="AW430" s="14" t="s">
        <v>32</v>
      </c>
      <c r="AX430" s="14" t="s">
        <v>71</v>
      </c>
      <c r="AY430" s="250" t="s">
        <v>124</v>
      </c>
    </row>
    <row r="431" s="13" customFormat="1">
      <c r="A431" s="13"/>
      <c r="B431" s="230"/>
      <c r="C431" s="231"/>
      <c r="D431" s="222" t="s">
        <v>138</v>
      </c>
      <c r="E431" s="232" t="s">
        <v>19</v>
      </c>
      <c r="F431" s="233" t="s">
        <v>653</v>
      </c>
      <c r="G431" s="231"/>
      <c r="H431" s="234">
        <v>607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138</v>
      </c>
      <c r="AU431" s="240" t="s">
        <v>81</v>
      </c>
      <c r="AV431" s="13" t="s">
        <v>81</v>
      </c>
      <c r="AW431" s="13" t="s">
        <v>32</v>
      </c>
      <c r="AX431" s="13" t="s">
        <v>71</v>
      </c>
      <c r="AY431" s="240" t="s">
        <v>124</v>
      </c>
    </row>
    <row r="432" s="15" customFormat="1">
      <c r="A432" s="15"/>
      <c r="B432" s="251"/>
      <c r="C432" s="252"/>
      <c r="D432" s="222" t="s">
        <v>138</v>
      </c>
      <c r="E432" s="253" t="s">
        <v>19</v>
      </c>
      <c r="F432" s="254" t="s">
        <v>171</v>
      </c>
      <c r="G432" s="252"/>
      <c r="H432" s="255">
        <v>1236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1" t="s">
        <v>138</v>
      </c>
      <c r="AU432" s="261" t="s">
        <v>81</v>
      </c>
      <c r="AV432" s="15" t="s">
        <v>130</v>
      </c>
      <c r="AW432" s="15" t="s">
        <v>32</v>
      </c>
      <c r="AX432" s="15" t="s">
        <v>79</v>
      </c>
      <c r="AY432" s="261" t="s">
        <v>124</v>
      </c>
    </row>
    <row r="433" s="2" customFormat="1" ht="16.5" customHeight="1">
      <c r="A433" s="41"/>
      <c r="B433" s="42"/>
      <c r="C433" s="262" t="s">
        <v>654</v>
      </c>
      <c r="D433" s="262" t="s">
        <v>224</v>
      </c>
      <c r="E433" s="263" t="s">
        <v>655</v>
      </c>
      <c r="F433" s="264" t="s">
        <v>656</v>
      </c>
      <c r="G433" s="265" t="s">
        <v>129</v>
      </c>
      <c r="H433" s="266">
        <v>123.59999999999999</v>
      </c>
      <c r="I433" s="267"/>
      <c r="J433" s="268">
        <f>ROUND(I433*H433,2)</f>
        <v>0</v>
      </c>
      <c r="K433" s="269"/>
      <c r="L433" s="270"/>
      <c r="M433" s="271" t="s">
        <v>19</v>
      </c>
      <c r="N433" s="272" t="s">
        <v>42</v>
      </c>
      <c r="O433" s="87"/>
      <c r="P433" s="218">
        <f>O433*H433</f>
        <v>0</v>
      </c>
      <c r="Q433" s="218">
        <v>0.17599999999999999</v>
      </c>
      <c r="R433" s="218">
        <f>Q433*H433</f>
        <v>21.753599999999999</v>
      </c>
      <c r="S433" s="218">
        <v>0</v>
      </c>
      <c r="T433" s="219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0" t="s">
        <v>192</v>
      </c>
      <c r="AT433" s="220" t="s">
        <v>224</v>
      </c>
      <c r="AU433" s="220" t="s">
        <v>81</v>
      </c>
      <c r="AY433" s="20" t="s">
        <v>124</v>
      </c>
      <c r="BE433" s="221">
        <f>IF(N433="základní",J433,0)</f>
        <v>0</v>
      </c>
      <c r="BF433" s="221">
        <f>IF(N433="snížená",J433,0)</f>
        <v>0</v>
      </c>
      <c r="BG433" s="221">
        <f>IF(N433="zákl. přenesená",J433,0)</f>
        <v>0</v>
      </c>
      <c r="BH433" s="221">
        <f>IF(N433="sníž. přenesená",J433,0)</f>
        <v>0</v>
      </c>
      <c r="BI433" s="221">
        <f>IF(N433="nulová",J433,0)</f>
        <v>0</v>
      </c>
      <c r="BJ433" s="20" t="s">
        <v>79</v>
      </c>
      <c r="BK433" s="221">
        <f>ROUND(I433*H433,2)</f>
        <v>0</v>
      </c>
      <c r="BL433" s="20" t="s">
        <v>130</v>
      </c>
      <c r="BM433" s="220" t="s">
        <v>657</v>
      </c>
    </row>
    <row r="434" s="2" customFormat="1">
      <c r="A434" s="41"/>
      <c r="B434" s="42"/>
      <c r="C434" s="43"/>
      <c r="D434" s="222" t="s">
        <v>132</v>
      </c>
      <c r="E434" s="43"/>
      <c r="F434" s="223" t="s">
        <v>656</v>
      </c>
      <c r="G434" s="43"/>
      <c r="H434" s="43"/>
      <c r="I434" s="224"/>
      <c r="J434" s="43"/>
      <c r="K434" s="43"/>
      <c r="L434" s="47"/>
      <c r="M434" s="225"/>
      <c r="N434" s="226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132</v>
      </c>
      <c r="AU434" s="20" t="s">
        <v>81</v>
      </c>
    </row>
    <row r="435" s="2" customFormat="1" ht="16.5" customHeight="1">
      <c r="A435" s="41"/>
      <c r="B435" s="42"/>
      <c r="C435" s="208" t="s">
        <v>658</v>
      </c>
      <c r="D435" s="208" t="s">
        <v>126</v>
      </c>
      <c r="E435" s="209" t="s">
        <v>659</v>
      </c>
      <c r="F435" s="210" t="s">
        <v>660</v>
      </c>
      <c r="G435" s="211" t="s">
        <v>166</v>
      </c>
      <c r="H435" s="212">
        <v>610.5</v>
      </c>
      <c r="I435" s="213"/>
      <c r="J435" s="214">
        <f>ROUND(I435*H435,2)</f>
        <v>0</v>
      </c>
      <c r="K435" s="215"/>
      <c r="L435" s="47"/>
      <c r="M435" s="216" t="s">
        <v>19</v>
      </c>
      <c r="N435" s="217" t="s">
        <v>42</v>
      </c>
      <c r="O435" s="87"/>
      <c r="P435" s="218">
        <f>O435*H435</f>
        <v>0</v>
      </c>
      <c r="Q435" s="218">
        <v>0.15539952000000001</v>
      </c>
      <c r="R435" s="218">
        <f>Q435*H435</f>
        <v>94.871406960000002</v>
      </c>
      <c r="S435" s="218">
        <v>0</v>
      </c>
      <c r="T435" s="219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0" t="s">
        <v>130</v>
      </c>
      <c r="AT435" s="220" t="s">
        <v>126</v>
      </c>
      <c r="AU435" s="220" t="s">
        <v>81</v>
      </c>
      <c r="AY435" s="20" t="s">
        <v>124</v>
      </c>
      <c r="BE435" s="221">
        <f>IF(N435="základní",J435,0)</f>
        <v>0</v>
      </c>
      <c r="BF435" s="221">
        <f>IF(N435="snížená",J435,0)</f>
        <v>0</v>
      </c>
      <c r="BG435" s="221">
        <f>IF(N435="zákl. přenesená",J435,0)</f>
        <v>0</v>
      </c>
      <c r="BH435" s="221">
        <f>IF(N435="sníž. přenesená",J435,0)</f>
        <v>0</v>
      </c>
      <c r="BI435" s="221">
        <f>IF(N435="nulová",J435,0)</f>
        <v>0</v>
      </c>
      <c r="BJ435" s="20" t="s">
        <v>79</v>
      </c>
      <c r="BK435" s="221">
        <f>ROUND(I435*H435,2)</f>
        <v>0</v>
      </c>
      <c r="BL435" s="20" t="s">
        <v>130</v>
      </c>
      <c r="BM435" s="220" t="s">
        <v>661</v>
      </c>
    </row>
    <row r="436" s="2" customFormat="1">
      <c r="A436" s="41"/>
      <c r="B436" s="42"/>
      <c r="C436" s="43"/>
      <c r="D436" s="222" t="s">
        <v>132</v>
      </c>
      <c r="E436" s="43"/>
      <c r="F436" s="223" t="s">
        <v>662</v>
      </c>
      <c r="G436" s="43"/>
      <c r="H436" s="43"/>
      <c r="I436" s="224"/>
      <c r="J436" s="43"/>
      <c r="K436" s="43"/>
      <c r="L436" s="47"/>
      <c r="M436" s="225"/>
      <c r="N436" s="226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132</v>
      </c>
      <c r="AU436" s="20" t="s">
        <v>81</v>
      </c>
    </row>
    <row r="437" s="2" customFormat="1">
      <c r="A437" s="41"/>
      <c r="B437" s="42"/>
      <c r="C437" s="43"/>
      <c r="D437" s="227" t="s">
        <v>134</v>
      </c>
      <c r="E437" s="43"/>
      <c r="F437" s="228" t="s">
        <v>663</v>
      </c>
      <c r="G437" s="43"/>
      <c r="H437" s="43"/>
      <c r="I437" s="224"/>
      <c r="J437" s="43"/>
      <c r="K437" s="43"/>
      <c r="L437" s="47"/>
      <c r="M437" s="225"/>
      <c r="N437" s="226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134</v>
      </c>
      <c r="AU437" s="20" t="s">
        <v>81</v>
      </c>
    </row>
    <row r="438" s="14" customFormat="1">
      <c r="A438" s="14"/>
      <c r="B438" s="241"/>
      <c r="C438" s="242"/>
      <c r="D438" s="222" t="s">
        <v>138</v>
      </c>
      <c r="E438" s="243" t="s">
        <v>19</v>
      </c>
      <c r="F438" s="244" t="s">
        <v>664</v>
      </c>
      <c r="G438" s="242"/>
      <c r="H438" s="243" t="s">
        <v>19</v>
      </c>
      <c r="I438" s="245"/>
      <c r="J438" s="242"/>
      <c r="K438" s="242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138</v>
      </c>
      <c r="AU438" s="250" t="s">
        <v>81</v>
      </c>
      <c r="AV438" s="14" t="s">
        <v>79</v>
      </c>
      <c r="AW438" s="14" t="s">
        <v>32</v>
      </c>
      <c r="AX438" s="14" t="s">
        <v>71</v>
      </c>
      <c r="AY438" s="250" t="s">
        <v>124</v>
      </c>
    </row>
    <row r="439" s="13" customFormat="1">
      <c r="A439" s="13"/>
      <c r="B439" s="230"/>
      <c r="C439" s="231"/>
      <c r="D439" s="222" t="s">
        <v>138</v>
      </c>
      <c r="E439" s="232" t="s">
        <v>19</v>
      </c>
      <c r="F439" s="233" t="s">
        <v>665</v>
      </c>
      <c r="G439" s="231"/>
      <c r="H439" s="234">
        <v>536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138</v>
      </c>
      <c r="AU439" s="240" t="s">
        <v>81</v>
      </c>
      <c r="AV439" s="13" t="s">
        <v>81</v>
      </c>
      <c r="AW439" s="13" t="s">
        <v>32</v>
      </c>
      <c r="AX439" s="13" t="s">
        <v>71</v>
      </c>
      <c r="AY439" s="240" t="s">
        <v>124</v>
      </c>
    </row>
    <row r="440" s="14" customFormat="1">
      <c r="A440" s="14"/>
      <c r="B440" s="241"/>
      <c r="C440" s="242"/>
      <c r="D440" s="222" t="s">
        <v>138</v>
      </c>
      <c r="E440" s="243" t="s">
        <v>19</v>
      </c>
      <c r="F440" s="244" t="s">
        <v>666</v>
      </c>
      <c r="G440" s="242"/>
      <c r="H440" s="243" t="s">
        <v>19</v>
      </c>
      <c r="I440" s="245"/>
      <c r="J440" s="242"/>
      <c r="K440" s="242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138</v>
      </c>
      <c r="AU440" s="250" t="s">
        <v>81</v>
      </c>
      <c r="AV440" s="14" t="s">
        <v>79</v>
      </c>
      <c r="AW440" s="14" t="s">
        <v>32</v>
      </c>
      <c r="AX440" s="14" t="s">
        <v>71</v>
      </c>
      <c r="AY440" s="250" t="s">
        <v>124</v>
      </c>
    </row>
    <row r="441" s="13" customFormat="1">
      <c r="A441" s="13"/>
      <c r="B441" s="230"/>
      <c r="C441" s="231"/>
      <c r="D441" s="222" t="s">
        <v>138</v>
      </c>
      <c r="E441" s="232" t="s">
        <v>19</v>
      </c>
      <c r="F441" s="233" t="s">
        <v>667</v>
      </c>
      <c r="G441" s="231"/>
      <c r="H441" s="234">
        <v>613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138</v>
      </c>
      <c r="AU441" s="240" t="s">
        <v>81</v>
      </c>
      <c r="AV441" s="13" t="s">
        <v>81</v>
      </c>
      <c r="AW441" s="13" t="s">
        <v>32</v>
      </c>
      <c r="AX441" s="13" t="s">
        <v>71</v>
      </c>
      <c r="AY441" s="240" t="s">
        <v>124</v>
      </c>
    </row>
    <row r="442" s="14" customFormat="1">
      <c r="A442" s="14"/>
      <c r="B442" s="241"/>
      <c r="C442" s="242"/>
      <c r="D442" s="222" t="s">
        <v>138</v>
      </c>
      <c r="E442" s="243" t="s">
        <v>19</v>
      </c>
      <c r="F442" s="244" t="s">
        <v>668</v>
      </c>
      <c r="G442" s="242"/>
      <c r="H442" s="243" t="s">
        <v>19</v>
      </c>
      <c r="I442" s="245"/>
      <c r="J442" s="242"/>
      <c r="K442" s="242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138</v>
      </c>
      <c r="AU442" s="250" t="s">
        <v>81</v>
      </c>
      <c r="AV442" s="14" t="s">
        <v>79</v>
      </c>
      <c r="AW442" s="14" t="s">
        <v>32</v>
      </c>
      <c r="AX442" s="14" t="s">
        <v>71</v>
      </c>
      <c r="AY442" s="250" t="s">
        <v>124</v>
      </c>
    </row>
    <row r="443" s="13" customFormat="1">
      <c r="A443" s="13"/>
      <c r="B443" s="230"/>
      <c r="C443" s="231"/>
      <c r="D443" s="222" t="s">
        <v>138</v>
      </c>
      <c r="E443" s="232" t="s">
        <v>19</v>
      </c>
      <c r="F443" s="233" t="s">
        <v>669</v>
      </c>
      <c r="G443" s="231"/>
      <c r="H443" s="234">
        <v>-631.5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138</v>
      </c>
      <c r="AU443" s="240" t="s">
        <v>81</v>
      </c>
      <c r="AV443" s="13" t="s">
        <v>81</v>
      </c>
      <c r="AW443" s="13" t="s">
        <v>32</v>
      </c>
      <c r="AX443" s="13" t="s">
        <v>71</v>
      </c>
      <c r="AY443" s="240" t="s">
        <v>124</v>
      </c>
    </row>
    <row r="444" s="14" customFormat="1">
      <c r="A444" s="14"/>
      <c r="B444" s="241"/>
      <c r="C444" s="242"/>
      <c r="D444" s="222" t="s">
        <v>138</v>
      </c>
      <c r="E444" s="243" t="s">
        <v>19</v>
      </c>
      <c r="F444" s="244" t="s">
        <v>670</v>
      </c>
      <c r="G444" s="242"/>
      <c r="H444" s="243" t="s">
        <v>19</v>
      </c>
      <c r="I444" s="245"/>
      <c r="J444" s="242"/>
      <c r="K444" s="242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138</v>
      </c>
      <c r="AU444" s="250" t="s">
        <v>81</v>
      </c>
      <c r="AV444" s="14" t="s">
        <v>79</v>
      </c>
      <c r="AW444" s="14" t="s">
        <v>32</v>
      </c>
      <c r="AX444" s="14" t="s">
        <v>71</v>
      </c>
      <c r="AY444" s="250" t="s">
        <v>124</v>
      </c>
    </row>
    <row r="445" s="13" customFormat="1">
      <c r="A445" s="13"/>
      <c r="B445" s="230"/>
      <c r="C445" s="231"/>
      <c r="D445" s="222" t="s">
        <v>138</v>
      </c>
      <c r="E445" s="232" t="s">
        <v>19</v>
      </c>
      <c r="F445" s="233" t="s">
        <v>671</v>
      </c>
      <c r="G445" s="231"/>
      <c r="H445" s="234">
        <v>93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0" t="s">
        <v>138</v>
      </c>
      <c r="AU445" s="240" t="s">
        <v>81</v>
      </c>
      <c r="AV445" s="13" t="s">
        <v>81</v>
      </c>
      <c r="AW445" s="13" t="s">
        <v>32</v>
      </c>
      <c r="AX445" s="13" t="s">
        <v>71</v>
      </c>
      <c r="AY445" s="240" t="s">
        <v>124</v>
      </c>
    </row>
    <row r="446" s="15" customFormat="1">
      <c r="A446" s="15"/>
      <c r="B446" s="251"/>
      <c r="C446" s="252"/>
      <c r="D446" s="222" t="s">
        <v>138</v>
      </c>
      <c r="E446" s="253" t="s">
        <v>19</v>
      </c>
      <c r="F446" s="254" t="s">
        <v>171</v>
      </c>
      <c r="G446" s="252"/>
      <c r="H446" s="255">
        <v>610.5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1" t="s">
        <v>138</v>
      </c>
      <c r="AU446" s="261" t="s">
        <v>81</v>
      </c>
      <c r="AV446" s="15" t="s">
        <v>130</v>
      </c>
      <c r="AW446" s="15" t="s">
        <v>32</v>
      </c>
      <c r="AX446" s="15" t="s">
        <v>79</v>
      </c>
      <c r="AY446" s="261" t="s">
        <v>124</v>
      </c>
    </row>
    <row r="447" s="2" customFormat="1" ht="16.5" customHeight="1">
      <c r="A447" s="41"/>
      <c r="B447" s="42"/>
      <c r="C447" s="262" t="s">
        <v>672</v>
      </c>
      <c r="D447" s="262" t="s">
        <v>224</v>
      </c>
      <c r="E447" s="263" t="s">
        <v>673</v>
      </c>
      <c r="F447" s="264" t="s">
        <v>674</v>
      </c>
      <c r="G447" s="265" t="s">
        <v>166</v>
      </c>
      <c r="H447" s="266">
        <v>558</v>
      </c>
      <c r="I447" s="267"/>
      <c r="J447" s="268">
        <f>ROUND(I447*H447,2)</f>
        <v>0</v>
      </c>
      <c r="K447" s="269"/>
      <c r="L447" s="270"/>
      <c r="M447" s="271" t="s">
        <v>19</v>
      </c>
      <c r="N447" s="272" t="s">
        <v>42</v>
      </c>
      <c r="O447" s="87"/>
      <c r="P447" s="218">
        <f>O447*H447</f>
        <v>0</v>
      </c>
      <c r="Q447" s="218">
        <v>0.080000000000000002</v>
      </c>
      <c r="R447" s="218">
        <f>Q447*H447</f>
        <v>44.640000000000001</v>
      </c>
      <c r="S447" s="218">
        <v>0</v>
      </c>
      <c r="T447" s="219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0" t="s">
        <v>192</v>
      </c>
      <c r="AT447" s="220" t="s">
        <v>224</v>
      </c>
      <c r="AU447" s="220" t="s">
        <v>81</v>
      </c>
      <c r="AY447" s="20" t="s">
        <v>124</v>
      </c>
      <c r="BE447" s="221">
        <f>IF(N447="základní",J447,0)</f>
        <v>0</v>
      </c>
      <c r="BF447" s="221">
        <f>IF(N447="snížená",J447,0)</f>
        <v>0</v>
      </c>
      <c r="BG447" s="221">
        <f>IF(N447="zákl. přenesená",J447,0)</f>
        <v>0</v>
      </c>
      <c r="BH447" s="221">
        <f>IF(N447="sníž. přenesená",J447,0)</f>
        <v>0</v>
      </c>
      <c r="BI447" s="221">
        <f>IF(N447="nulová",J447,0)</f>
        <v>0</v>
      </c>
      <c r="BJ447" s="20" t="s">
        <v>79</v>
      </c>
      <c r="BK447" s="221">
        <f>ROUND(I447*H447,2)</f>
        <v>0</v>
      </c>
      <c r="BL447" s="20" t="s">
        <v>130</v>
      </c>
      <c r="BM447" s="220" t="s">
        <v>675</v>
      </c>
    </row>
    <row r="448" s="2" customFormat="1">
      <c r="A448" s="41"/>
      <c r="B448" s="42"/>
      <c r="C448" s="43"/>
      <c r="D448" s="222" t="s">
        <v>132</v>
      </c>
      <c r="E448" s="43"/>
      <c r="F448" s="223" t="s">
        <v>674</v>
      </c>
      <c r="G448" s="43"/>
      <c r="H448" s="43"/>
      <c r="I448" s="224"/>
      <c r="J448" s="43"/>
      <c r="K448" s="43"/>
      <c r="L448" s="47"/>
      <c r="M448" s="225"/>
      <c r="N448" s="226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132</v>
      </c>
      <c r="AU448" s="20" t="s">
        <v>81</v>
      </c>
    </row>
    <row r="449" s="2" customFormat="1" ht="16.5" customHeight="1">
      <c r="A449" s="41"/>
      <c r="B449" s="42"/>
      <c r="C449" s="262" t="s">
        <v>676</v>
      </c>
      <c r="D449" s="262" t="s">
        <v>224</v>
      </c>
      <c r="E449" s="263" t="s">
        <v>677</v>
      </c>
      <c r="F449" s="264" t="s">
        <v>678</v>
      </c>
      <c r="G449" s="265" t="s">
        <v>166</v>
      </c>
      <c r="H449" s="266">
        <v>43</v>
      </c>
      <c r="I449" s="267"/>
      <c r="J449" s="268">
        <f>ROUND(I449*H449,2)</f>
        <v>0</v>
      </c>
      <c r="K449" s="269"/>
      <c r="L449" s="270"/>
      <c r="M449" s="271" t="s">
        <v>19</v>
      </c>
      <c r="N449" s="272" t="s">
        <v>42</v>
      </c>
      <c r="O449" s="87"/>
      <c r="P449" s="218">
        <f>O449*H449</f>
        <v>0</v>
      </c>
      <c r="Q449" s="218">
        <v>0.040000000000000001</v>
      </c>
      <c r="R449" s="218">
        <f>Q449*H449</f>
        <v>1.72</v>
      </c>
      <c r="S449" s="218">
        <v>0</v>
      </c>
      <c r="T449" s="219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0" t="s">
        <v>192</v>
      </c>
      <c r="AT449" s="220" t="s">
        <v>224</v>
      </c>
      <c r="AU449" s="220" t="s">
        <v>81</v>
      </c>
      <c r="AY449" s="20" t="s">
        <v>124</v>
      </c>
      <c r="BE449" s="221">
        <f>IF(N449="základní",J449,0)</f>
        <v>0</v>
      </c>
      <c r="BF449" s="221">
        <f>IF(N449="snížená",J449,0)</f>
        <v>0</v>
      </c>
      <c r="BG449" s="221">
        <f>IF(N449="zákl. přenesená",J449,0)</f>
        <v>0</v>
      </c>
      <c r="BH449" s="221">
        <f>IF(N449="sníž. přenesená",J449,0)</f>
        <v>0</v>
      </c>
      <c r="BI449" s="221">
        <f>IF(N449="nulová",J449,0)</f>
        <v>0</v>
      </c>
      <c r="BJ449" s="20" t="s">
        <v>79</v>
      </c>
      <c r="BK449" s="221">
        <f>ROUND(I449*H449,2)</f>
        <v>0</v>
      </c>
      <c r="BL449" s="20" t="s">
        <v>130</v>
      </c>
      <c r="BM449" s="220" t="s">
        <v>679</v>
      </c>
    </row>
    <row r="450" s="2" customFormat="1">
      <c r="A450" s="41"/>
      <c r="B450" s="42"/>
      <c r="C450" s="43"/>
      <c r="D450" s="222" t="s">
        <v>132</v>
      </c>
      <c r="E450" s="43"/>
      <c r="F450" s="223" t="s">
        <v>678</v>
      </c>
      <c r="G450" s="43"/>
      <c r="H450" s="43"/>
      <c r="I450" s="224"/>
      <c r="J450" s="43"/>
      <c r="K450" s="43"/>
      <c r="L450" s="47"/>
      <c r="M450" s="225"/>
      <c r="N450" s="226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132</v>
      </c>
      <c r="AU450" s="20" t="s">
        <v>81</v>
      </c>
    </row>
    <row r="451" s="2" customFormat="1" ht="16.5" customHeight="1">
      <c r="A451" s="41"/>
      <c r="B451" s="42"/>
      <c r="C451" s="262" t="s">
        <v>680</v>
      </c>
      <c r="D451" s="262" t="s">
        <v>224</v>
      </c>
      <c r="E451" s="263" t="s">
        <v>681</v>
      </c>
      <c r="F451" s="264" t="s">
        <v>682</v>
      </c>
      <c r="G451" s="265" t="s">
        <v>166</v>
      </c>
      <c r="H451" s="266">
        <v>9.8000000000000007</v>
      </c>
      <c r="I451" s="267"/>
      <c r="J451" s="268">
        <f>ROUND(I451*H451,2)</f>
        <v>0</v>
      </c>
      <c r="K451" s="269"/>
      <c r="L451" s="270"/>
      <c r="M451" s="271" t="s">
        <v>19</v>
      </c>
      <c r="N451" s="272" t="s">
        <v>42</v>
      </c>
      <c r="O451" s="87"/>
      <c r="P451" s="218">
        <f>O451*H451</f>
        <v>0</v>
      </c>
      <c r="Q451" s="218">
        <v>0.060999999999999999</v>
      </c>
      <c r="R451" s="218">
        <f>Q451*H451</f>
        <v>0.5978</v>
      </c>
      <c r="S451" s="218">
        <v>0</v>
      </c>
      <c r="T451" s="219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0" t="s">
        <v>192</v>
      </c>
      <c r="AT451" s="220" t="s">
        <v>224</v>
      </c>
      <c r="AU451" s="220" t="s">
        <v>81</v>
      </c>
      <c r="AY451" s="20" t="s">
        <v>124</v>
      </c>
      <c r="BE451" s="221">
        <f>IF(N451="základní",J451,0)</f>
        <v>0</v>
      </c>
      <c r="BF451" s="221">
        <f>IF(N451="snížená",J451,0)</f>
        <v>0</v>
      </c>
      <c r="BG451" s="221">
        <f>IF(N451="zákl. přenesená",J451,0)</f>
        <v>0</v>
      </c>
      <c r="BH451" s="221">
        <f>IF(N451="sníž. přenesená",J451,0)</f>
        <v>0</v>
      </c>
      <c r="BI451" s="221">
        <f>IF(N451="nulová",J451,0)</f>
        <v>0</v>
      </c>
      <c r="BJ451" s="20" t="s">
        <v>79</v>
      </c>
      <c r="BK451" s="221">
        <f>ROUND(I451*H451,2)</f>
        <v>0</v>
      </c>
      <c r="BL451" s="20" t="s">
        <v>130</v>
      </c>
      <c r="BM451" s="220" t="s">
        <v>683</v>
      </c>
    </row>
    <row r="452" s="2" customFormat="1">
      <c r="A452" s="41"/>
      <c r="B452" s="42"/>
      <c r="C452" s="43"/>
      <c r="D452" s="222" t="s">
        <v>132</v>
      </c>
      <c r="E452" s="43"/>
      <c r="F452" s="223" t="s">
        <v>682</v>
      </c>
      <c r="G452" s="43"/>
      <c r="H452" s="43"/>
      <c r="I452" s="224"/>
      <c r="J452" s="43"/>
      <c r="K452" s="43"/>
      <c r="L452" s="47"/>
      <c r="M452" s="225"/>
      <c r="N452" s="226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132</v>
      </c>
      <c r="AU452" s="20" t="s">
        <v>81</v>
      </c>
    </row>
    <row r="453" s="2" customFormat="1">
      <c r="A453" s="41"/>
      <c r="B453" s="42"/>
      <c r="C453" s="43"/>
      <c r="D453" s="222" t="s">
        <v>136</v>
      </c>
      <c r="E453" s="43"/>
      <c r="F453" s="229" t="s">
        <v>684</v>
      </c>
      <c r="G453" s="43"/>
      <c r="H453" s="43"/>
      <c r="I453" s="224"/>
      <c r="J453" s="43"/>
      <c r="K453" s="43"/>
      <c r="L453" s="47"/>
      <c r="M453" s="225"/>
      <c r="N453" s="226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136</v>
      </c>
      <c r="AU453" s="20" t="s">
        <v>81</v>
      </c>
    </row>
    <row r="454" s="13" customFormat="1">
      <c r="A454" s="13"/>
      <c r="B454" s="230"/>
      <c r="C454" s="231"/>
      <c r="D454" s="222" t="s">
        <v>138</v>
      </c>
      <c r="E454" s="232" t="s">
        <v>19</v>
      </c>
      <c r="F454" s="233" t="s">
        <v>685</v>
      </c>
      <c r="G454" s="231"/>
      <c r="H454" s="234">
        <v>9.8000000000000007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138</v>
      </c>
      <c r="AU454" s="240" t="s">
        <v>81</v>
      </c>
      <c r="AV454" s="13" t="s">
        <v>81</v>
      </c>
      <c r="AW454" s="13" t="s">
        <v>32</v>
      </c>
      <c r="AX454" s="13" t="s">
        <v>79</v>
      </c>
      <c r="AY454" s="240" t="s">
        <v>124</v>
      </c>
    </row>
    <row r="455" s="2" customFormat="1" ht="16.5" customHeight="1">
      <c r="A455" s="41"/>
      <c r="B455" s="42"/>
      <c r="C455" s="208" t="s">
        <v>686</v>
      </c>
      <c r="D455" s="208" t="s">
        <v>126</v>
      </c>
      <c r="E455" s="209" t="s">
        <v>687</v>
      </c>
      <c r="F455" s="210" t="s">
        <v>688</v>
      </c>
      <c r="G455" s="211" t="s">
        <v>300</v>
      </c>
      <c r="H455" s="212">
        <v>2</v>
      </c>
      <c r="I455" s="213"/>
      <c r="J455" s="214">
        <f>ROUND(I455*H455,2)</f>
        <v>0</v>
      </c>
      <c r="K455" s="215"/>
      <c r="L455" s="47"/>
      <c r="M455" s="216" t="s">
        <v>19</v>
      </c>
      <c r="N455" s="217" t="s">
        <v>42</v>
      </c>
      <c r="O455" s="87"/>
      <c r="P455" s="218">
        <f>O455*H455</f>
        <v>0</v>
      </c>
      <c r="Q455" s="218">
        <v>9.2261547400000001</v>
      </c>
      <c r="R455" s="218">
        <f>Q455*H455</f>
        <v>18.45230948</v>
      </c>
      <c r="S455" s="218">
        <v>0</v>
      </c>
      <c r="T455" s="219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0" t="s">
        <v>130</v>
      </c>
      <c r="AT455" s="220" t="s">
        <v>126</v>
      </c>
      <c r="AU455" s="220" t="s">
        <v>81</v>
      </c>
      <c r="AY455" s="20" t="s">
        <v>124</v>
      </c>
      <c r="BE455" s="221">
        <f>IF(N455="základní",J455,0)</f>
        <v>0</v>
      </c>
      <c r="BF455" s="221">
        <f>IF(N455="snížená",J455,0)</f>
        <v>0</v>
      </c>
      <c r="BG455" s="221">
        <f>IF(N455="zákl. přenesená",J455,0)</f>
        <v>0</v>
      </c>
      <c r="BH455" s="221">
        <f>IF(N455="sníž. přenesená",J455,0)</f>
        <v>0</v>
      </c>
      <c r="BI455" s="221">
        <f>IF(N455="nulová",J455,0)</f>
        <v>0</v>
      </c>
      <c r="BJ455" s="20" t="s">
        <v>79</v>
      </c>
      <c r="BK455" s="221">
        <f>ROUND(I455*H455,2)</f>
        <v>0</v>
      </c>
      <c r="BL455" s="20" t="s">
        <v>130</v>
      </c>
      <c r="BM455" s="220" t="s">
        <v>689</v>
      </c>
    </row>
    <row r="456" s="2" customFormat="1">
      <c r="A456" s="41"/>
      <c r="B456" s="42"/>
      <c r="C456" s="43"/>
      <c r="D456" s="222" t="s">
        <v>132</v>
      </c>
      <c r="E456" s="43"/>
      <c r="F456" s="223" t="s">
        <v>690</v>
      </c>
      <c r="G456" s="43"/>
      <c r="H456" s="43"/>
      <c r="I456" s="224"/>
      <c r="J456" s="43"/>
      <c r="K456" s="43"/>
      <c r="L456" s="47"/>
      <c r="M456" s="225"/>
      <c r="N456" s="22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132</v>
      </c>
      <c r="AU456" s="20" t="s">
        <v>81</v>
      </c>
    </row>
    <row r="457" s="2" customFormat="1">
      <c r="A457" s="41"/>
      <c r="B457" s="42"/>
      <c r="C457" s="43"/>
      <c r="D457" s="227" t="s">
        <v>134</v>
      </c>
      <c r="E457" s="43"/>
      <c r="F457" s="228" t="s">
        <v>691</v>
      </c>
      <c r="G457" s="43"/>
      <c r="H457" s="43"/>
      <c r="I457" s="224"/>
      <c r="J457" s="43"/>
      <c r="K457" s="43"/>
      <c r="L457" s="47"/>
      <c r="M457" s="225"/>
      <c r="N457" s="226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134</v>
      </c>
      <c r="AU457" s="20" t="s">
        <v>81</v>
      </c>
    </row>
    <row r="458" s="2" customFormat="1">
      <c r="A458" s="41"/>
      <c r="B458" s="42"/>
      <c r="C458" s="43"/>
      <c r="D458" s="222" t="s">
        <v>136</v>
      </c>
      <c r="E458" s="43"/>
      <c r="F458" s="229" t="s">
        <v>692</v>
      </c>
      <c r="G458" s="43"/>
      <c r="H458" s="43"/>
      <c r="I458" s="224"/>
      <c r="J458" s="43"/>
      <c r="K458" s="43"/>
      <c r="L458" s="47"/>
      <c r="M458" s="225"/>
      <c r="N458" s="226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136</v>
      </c>
      <c r="AU458" s="20" t="s">
        <v>81</v>
      </c>
    </row>
    <row r="459" s="2" customFormat="1" ht="16.5" customHeight="1">
      <c r="A459" s="41"/>
      <c r="B459" s="42"/>
      <c r="C459" s="208" t="s">
        <v>693</v>
      </c>
      <c r="D459" s="208" t="s">
        <v>126</v>
      </c>
      <c r="E459" s="209" t="s">
        <v>694</v>
      </c>
      <c r="F459" s="210" t="s">
        <v>695</v>
      </c>
      <c r="G459" s="211" t="s">
        <v>129</v>
      </c>
      <c r="H459" s="212">
        <v>274</v>
      </c>
      <c r="I459" s="213"/>
      <c r="J459" s="214">
        <f>ROUND(I459*H459,2)</f>
        <v>0</v>
      </c>
      <c r="K459" s="215"/>
      <c r="L459" s="47"/>
      <c r="M459" s="216" t="s">
        <v>19</v>
      </c>
      <c r="N459" s="217" t="s">
        <v>42</v>
      </c>
      <c r="O459" s="87"/>
      <c r="P459" s="218">
        <f>O459*H459</f>
        <v>0</v>
      </c>
      <c r="Q459" s="218">
        <v>0.00068999999999999997</v>
      </c>
      <c r="R459" s="218">
        <f>Q459*H459</f>
        <v>0.18905999999999998</v>
      </c>
      <c r="S459" s="218">
        <v>0</v>
      </c>
      <c r="T459" s="219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0" t="s">
        <v>130</v>
      </c>
      <c r="AT459" s="220" t="s">
        <v>126</v>
      </c>
      <c r="AU459" s="220" t="s">
        <v>81</v>
      </c>
      <c r="AY459" s="20" t="s">
        <v>124</v>
      </c>
      <c r="BE459" s="221">
        <f>IF(N459="základní",J459,0)</f>
        <v>0</v>
      </c>
      <c r="BF459" s="221">
        <f>IF(N459="snížená",J459,0)</f>
        <v>0</v>
      </c>
      <c r="BG459" s="221">
        <f>IF(N459="zákl. přenesená",J459,0)</f>
        <v>0</v>
      </c>
      <c r="BH459" s="221">
        <f>IF(N459="sníž. přenesená",J459,0)</f>
        <v>0</v>
      </c>
      <c r="BI459" s="221">
        <f>IF(N459="nulová",J459,0)</f>
        <v>0</v>
      </c>
      <c r="BJ459" s="20" t="s">
        <v>79</v>
      </c>
      <c r="BK459" s="221">
        <f>ROUND(I459*H459,2)</f>
        <v>0</v>
      </c>
      <c r="BL459" s="20" t="s">
        <v>130</v>
      </c>
      <c r="BM459" s="220" t="s">
        <v>696</v>
      </c>
    </row>
    <row r="460" s="2" customFormat="1">
      <c r="A460" s="41"/>
      <c r="B460" s="42"/>
      <c r="C460" s="43"/>
      <c r="D460" s="222" t="s">
        <v>132</v>
      </c>
      <c r="E460" s="43"/>
      <c r="F460" s="223" t="s">
        <v>697</v>
      </c>
      <c r="G460" s="43"/>
      <c r="H460" s="43"/>
      <c r="I460" s="224"/>
      <c r="J460" s="43"/>
      <c r="K460" s="43"/>
      <c r="L460" s="47"/>
      <c r="M460" s="225"/>
      <c r="N460" s="226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132</v>
      </c>
      <c r="AU460" s="20" t="s">
        <v>81</v>
      </c>
    </row>
    <row r="461" s="2" customFormat="1">
      <c r="A461" s="41"/>
      <c r="B461" s="42"/>
      <c r="C461" s="43"/>
      <c r="D461" s="227" t="s">
        <v>134</v>
      </c>
      <c r="E461" s="43"/>
      <c r="F461" s="228" t="s">
        <v>698</v>
      </c>
      <c r="G461" s="43"/>
      <c r="H461" s="43"/>
      <c r="I461" s="224"/>
      <c r="J461" s="43"/>
      <c r="K461" s="43"/>
      <c r="L461" s="47"/>
      <c r="M461" s="225"/>
      <c r="N461" s="226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134</v>
      </c>
      <c r="AU461" s="20" t="s">
        <v>81</v>
      </c>
    </row>
    <row r="462" s="13" customFormat="1">
      <c r="A462" s="13"/>
      <c r="B462" s="230"/>
      <c r="C462" s="231"/>
      <c r="D462" s="222" t="s">
        <v>138</v>
      </c>
      <c r="E462" s="232" t="s">
        <v>19</v>
      </c>
      <c r="F462" s="233" t="s">
        <v>256</v>
      </c>
      <c r="G462" s="231"/>
      <c r="H462" s="234">
        <v>274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138</v>
      </c>
      <c r="AU462" s="240" t="s">
        <v>81</v>
      </c>
      <c r="AV462" s="13" t="s">
        <v>81</v>
      </c>
      <c r="AW462" s="13" t="s">
        <v>32</v>
      </c>
      <c r="AX462" s="13" t="s">
        <v>79</v>
      </c>
      <c r="AY462" s="240" t="s">
        <v>124</v>
      </c>
    </row>
    <row r="463" s="2" customFormat="1" ht="16.5" customHeight="1">
      <c r="A463" s="41"/>
      <c r="B463" s="42"/>
      <c r="C463" s="208" t="s">
        <v>699</v>
      </c>
      <c r="D463" s="208" t="s">
        <v>126</v>
      </c>
      <c r="E463" s="209" t="s">
        <v>700</v>
      </c>
      <c r="F463" s="210" t="s">
        <v>701</v>
      </c>
      <c r="G463" s="211" t="s">
        <v>166</v>
      </c>
      <c r="H463" s="212">
        <v>26.5</v>
      </c>
      <c r="I463" s="213"/>
      <c r="J463" s="214">
        <f>ROUND(I463*H463,2)</f>
        <v>0</v>
      </c>
      <c r="K463" s="215"/>
      <c r="L463" s="47"/>
      <c r="M463" s="216" t="s">
        <v>19</v>
      </c>
      <c r="N463" s="217" t="s">
        <v>42</v>
      </c>
      <c r="O463" s="87"/>
      <c r="P463" s="218">
        <f>O463*H463</f>
        <v>0</v>
      </c>
      <c r="Q463" s="218">
        <v>0</v>
      </c>
      <c r="R463" s="218">
        <f>Q463*H463</f>
        <v>0</v>
      </c>
      <c r="S463" s="218">
        <v>0</v>
      </c>
      <c r="T463" s="21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0" t="s">
        <v>130</v>
      </c>
      <c r="AT463" s="220" t="s">
        <v>126</v>
      </c>
      <c r="AU463" s="220" t="s">
        <v>81</v>
      </c>
      <c r="AY463" s="20" t="s">
        <v>124</v>
      </c>
      <c r="BE463" s="221">
        <f>IF(N463="základní",J463,0)</f>
        <v>0</v>
      </c>
      <c r="BF463" s="221">
        <f>IF(N463="snížená",J463,0)</f>
        <v>0</v>
      </c>
      <c r="BG463" s="221">
        <f>IF(N463="zákl. přenesená",J463,0)</f>
        <v>0</v>
      </c>
      <c r="BH463" s="221">
        <f>IF(N463="sníž. přenesená",J463,0)</f>
        <v>0</v>
      </c>
      <c r="BI463" s="221">
        <f>IF(N463="nulová",J463,0)</f>
        <v>0</v>
      </c>
      <c r="BJ463" s="20" t="s">
        <v>79</v>
      </c>
      <c r="BK463" s="221">
        <f>ROUND(I463*H463,2)</f>
        <v>0</v>
      </c>
      <c r="BL463" s="20" t="s">
        <v>130</v>
      </c>
      <c r="BM463" s="220" t="s">
        <v>702</v>
      </c>
    </row>
    <row r="464" s="2" customFormat="1">
      <c r="A464" s="41"/>
      <c r="B464" s="42"/>
      <c r="C464" s="43"/>
      <c r="D464" s="222" t="s">
        <v>132</v>
      </c>
      <c r="E464" s="43"/>
      <c r="F464" s="223" t="s">
        <v>703</v>
      </c>
      <c r="G464" s="43"/>
      <c r="H464" s="43"/>
      <c r="I464" s="224"/>
      <c r="J464" s="43"/>
      <c r="K464" s="43"/>
      <c r="L464" s="47"/>
      <c r="M464" s="225"/>
      <c r="N464" s="22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132</v>
      </c>
      <c r="AU464" s="20" t="s">
        <v>81</v>
      </c>
    </row>
    <row r="465" s="2" customFormat="1">
      <c r="A465" s="41"/>
      <c r="B465" s="42"/>
      <c r="C465" s="43"/>
      <c r="D465" s="227" t="s">
        <v>134</v>
      </c>
      <c r="E465" s="43"/>
      <c r="F465" s="228" t="s">
        <v>704</v>
      </c>
      <c r="G465" s="43"/>
      <c r="H465" s="43"/>
      <c r="I465" s="224"/>
      <c r="J465" s="43"/>
      <c r="K465" s="43"/>
      <c r="L465" s="47"/>
      <c r="M465" s="225"/>
      <c r="N465" s="226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134</v>
      </c>
      <c r="AU465" s="20" t="s">
        <v>81</v>
      </c>
    </row>
    <row r="466" s="13" customFormat="1">
      <c r="A466" s="13"/>
      <c r="B466" s="230"/>
      <c r="C466" s="231"/>
      <c r="D466" s="222" t="s">
        <v>138</v>
      </c>
      <c r="E466" s="232" t="s">
        <v>19</v>
      </c>
      <c r="F466" s="233" t="s">
        <v>705</v>
      </c>
      <c r="G466" s="231"/>
      <c r="H466" s="234">
        <v>26.5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0" t="s">
        <v>138</v>
      </c>
      <c r="AU466" s="240" t="s">
        <v>81</v>
      </c>
      <c r="AV466" s="13" t="s">
        <v>81</v>
      </c>
      <c r="AW466" s="13" t="s">
        <v>32</v>
      </c>
      <c r="AX466" s="13" t="s">
        <v>79</v>
      </c>
      <c r="AY466" s="240" t="s">
        <v>124</v>
      </c>
    </row>
    <row r="467" s="2" customFormat="1" ht="21.75" customHeight="1">
      <c r="A467" s="41"/>
      <c r="B467" s="42"/>
      <c r="C467" s="208" t="s">
        <v>706</v>
      </c>
      <c r="D467" s="208" t="s">
        <v>126</v>
      </c>
      <c r="E467" s="209" t="s">
        <v>707</v>
      </c>
      <c r="F467" s="210" t="s">
        <v>708</v>
      </c>
      <c r="G467" s="211" t="s">
        <v>166</v>
      </c>
      <c r="H467" s="212">
        <v>26.5</v>
      </c>
      <c r="I467" s="213"/>
      <c r="J467" s="214">
        <f>ROUND(I467*H467,2)</f>
        <v>0</v>
      </c>
      <c r="K467" s="215"/>
      <c r="L467" s="47"/>
      <c r="M467" s="216" t="s">
        <v>19</v>
      </c>
      <c r="N467" s="217" t="s">
        <v>42</v>
      </c>
      <c r="O467" s="87"/>
      <c r="P467" s="218">
        <f>O467*H467</f>
        <v>0</v>
      </c>
      <c r="Q467" s="218">
        <v>0.00060506299999999998</v>
      </c>
      <c r="R467" s="218">
        <f>Q467*H467</f>
        <v>0.016034169500000001</v>
      </c>
      <c r="S467" s="218">
        <v>0</v>
      </c>
      <c r="T467" s="219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0" t="s">
        <v>130</v>
      </c>
      <c r="AT467" s="220" t="s">
        <v>126</v>
      </c>
      <c r="AU467" s="220" t="s">
        <v>81</v>
      </c>
      <c r="AY467" s="20" t="s">
        <v>124</v>
      </c>
      <c r="BE467" s="221">
        <f>IF(N467="základní",J467,0)</f>
        <v>0</v>
      </c>
      <c r="BF467" s="221">
        <f>IF(N467="snížená",J467,0)</f>
        <v>0</v>
      </c>
      <c r="BG467" s="221">
        <f>IF(N467="zákl. přenesená",J467,0)</f>
        <v>0</v>
      </c>
      <c r="BH467" s="221">
        <f>IF(N467="sníž. přenesená",J467,0)</f>
        <v>0</v>
      </c>
      <c r="BI467" s="221">
        <f>IF(N467="nulová",J467,0)</f>
        <v>0</v>
      </c>
      <c r="BJ467" s="20" t="s">
        <v>79</v>
      </c>
      <c r="BK467" s="221">
        <f>ROUND(I467*H467,2)</f>
        <v>0</v>
      </c>
      <c r="BL467" s="20" t="s">
        <v>130</v>
      </c>
      <c r="BM467" s="220" t="s">
        <v>709</v>
      </c>
    </row>
    <row r="468" s="2" customFormat="1">
      <c r="A468" s="41"/>
      <c r="B468" s="42"/>
      <c r="C468" s="43"/>
      <c r="D468" s="222" t="s">
        <v>132</v>
      </c>
      <c r="E468" s="43"/>
      <c r="F468" s="223" t="s">
        <v>710</v>
      </c>
      <c r="G468" s="43"/>
      <c r="H468" s="43"/>
      <c r="I468" s="224"/>
      <c r="J468" s="43"/>
      <c r="K468" s="43"/>
      <c r="L468" s="47"/>
      <c r="M468" s="225"/>
      <c r="N468" s="226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132</v>
      </c>
      <c r="AU468" s="20" t="s">
        <v>81</v>
      </c>
    </row>
    <row r="469" s="2" customFormat="1">
      <c r="A469" s="41"/>
      <c r="B469" s="42"/>
      <c r="C469" s="43"/>
      <c r="D469" s="227" t="s">
        <v>134</v>
      </c>
      <c r="E469" s="43"/>
      <c r="F469" s="228" t="s">
        <v>711</v>
      </c>
      <c r="G469" s="43"/>
      <c r="H469" s="43"/>
      <c r="I469" s="224"/>
      <c r="J469" s="43"/>
      <c r="K469" s="43"/>
      <c r="L469" s="47"/>
      <c r="M469" s="225"/>
      <c r="N469" s="226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134</v>
      </c>
      <c r="AU469" s="20" t="s">
        <v>81</v>
      </c>
    </row>
    <row r="470" s="2" customFormat="1" ht="16.5" customHeight="1">
      <c r="A470" s="41"/>
      <c r="B470" s="42"/>
      <c r="C470" s="208" t="s">
        <v>712</v>
      </c>
      <c r="D470" s="208" t="s">
        <v>126</v>
      </c>
      <c r="E470" s="209" t="s">
        <v>713</v>
      </c>
      <c r="F470" s="210" t="s">
        <v>714</v>
      </c>
      <c r="G470" s="211" t="s">
        <v>166</v>
      </c>
      <c r="H470" s="212">
        <v>89</v>
      </c>
      <c r="I470" s="213"/>
      <c r="J470" s="214">
        <f>ROUND(I470*H470,2)</f>
        <v>0</v>
      </c>
      <c r="K470" s="215"/>
      <c r="L470" s="47"/>
      <c r="M470" s="216" t="s">
        <v>19</v>
      </c>
      <c r="N470" s="217" t="s">
        <v>42</v>
      </c>
      <c r="O470" s="87"/>
      <c r="P470" s="218">
        <f>O470*H470</f>
        <v>0</v>
      </c>
      <c r="Q470" s="218">
        <v>0</v>
      </c>
      <c r="R470" s="218">
        <f>Q470*H470</f>
        <v>0</v>
      </c>
      <c r="S470" s="218">
        <v>0.19400000000000001</v>
      </c>
      <c r="T470" s="219">
        <f>S470*H470</f>
        <v>17.266000000000002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0" t="s">
        <v>130</v>
      </c>
      <c r="AT470" s="220" t="s">
        <v>126</v>
      </c>
      <c r="AU470" s="220" t="s">
        <v>81</v>
      </c>
      <c r="AY470" s="20" t="s">
        <v>124</v>
      </c>
      <c r="BE470" s="221">
        <f>IF(N470="základní",J470,0)</f>
        <v>0</v>
      </c>
      <c r="BF470" s="221">
        <f>IF(N470="snížená",J470,0)</f>
        <v>0</v>
      </c>
      <c r="BG470" s="221">
        <f>IF(N470="zákl. přenesená",J470,0)</f>
        <v>0</v>
      </c>
      <c r="BH470" s="221">
        <f>IF(N470="sníž. přenesená",J470,0)</f>
        <v>0</v>
      </c>
      <c r="BI470" s="221">
        <f>IF(N470="nulová",J470,0)</f>
        <v>0</v>
      </c>
      <c r="BJ470" s="20" t="s">
        <v>79</v>
      </c>
      <c r="BK470" s="221">
        <f>ROUND(I470*H470,2)</f>
        <v>0</v>
      </c>
      <c r="BL470" s="20" t="s">
        <v>130</v>
      </c>
      <c r="BM470" s="220" t="s">
        <v>715</v>
      </c>
    </row>
    <row r="471" s="2" customFormat="1">
      <c r="A471" s="41"/>
      <c r="B471" s="42"/>
      <c r="C471" s="43"/>
      <c r="D471" s="222" t="s">
        <v>132</v>
      </c>
      <c r="E471" s="43"/>
      <c r="F471" s="223" t="s">
        <v>716</v>
      </c>
      <c r="G471" s="43"/>
      <c r="H471" s="43"/>
      <c r="I471" s="224"/>
      <c r="J471" s="43"/>
      <c r="K471" s="43"/>
      <c r="L471" s="47"/>
      <c r="M471" s="225"/>
      <c r="N471" s="226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132</v>
      </c>
      <c r="AU471" s="20" t="s">
        <v>81</v>
      </c>
    </row>
    <row r="472" s="2" customFormat="1">
      <c r="A472" s="41"/>
      <c r="B472" s="42"/>
      <c r="C472" s="43"/>
      <c r="D472" s="227" t="s">
        <v>134</v>
      </c>
      <c r="E472" s="43"/>
      <c r="F472" s="228" t="s">
        <v>717</v>
      </c>
      <c r="G472" s="43"/>
      <c r="H472" s="43"/>
      <c r="I472" s="224"/>
      <c r="J472" s="43"/>
      <c r="K472" s="43"/>
      <c r="L472" s="47"/>
      <c r="M472" s="225"/>
      <c r="N472" s="226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134</v>
      </c>
      <c r="AU472" s="20" t="s">
        <v>81</v>
      </c>
    </row>
    <row r="473" s="13" customFormat="1">
      <c r="A473" s="13"/>
      <c r="B473" s="230"/>
      <c r="C473" s="231"/>
      <c r="D473" s="222" t="s">
        <v>138</v>
      </c>
      <c r="E473" s="232" t="s">
        <v>19</v>
      </c>
      <c r="F473" s="233" t="s">
        <v>718</v>
      </c>
      <c r="G473" s="231"/>
      <c r="H473" s="234">
        <v>89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0" t="s">
        <v>138</v>
      </c>
      <c r="AU473" s="240" t="s">
        <v>81</v>
      </c>
      <c r="AV473" s="13" t="s">
        <v>81</v>
      </c>
      <c r="AW473" s="13" t="s">
        <v>32</v>
      </c>
      <c r="AX473" s="13" t="s">
        <v>79</v>
      </c>
      <c r="AY473" s="240" t="s">
        <v>124</v>
      </c>
    </row>
    <row r="474" s="2" customFormat="1" ht="16.5" customHeight="1">
      <c r="A474" s="41"/>
      <c r="B474" s="42"/>
      <c r="C474" s="208" t="s">
        <v>719</v>
      </c>
      <c r="D474" s="208" t="s">
        <v>126</v>
      </c>
      <c r="E474" s="209" t="s">
        <v>720</v>
      </c>
      <c r="F474" s="210" t="s">
        <v>721</v>
      </c>
      <c r="G474" s="211" t="s">
        <v>129</v>
      </c>
      <c r="H474" s="212">
        <v>3863</v>
      </c>
      <c r="I474" s="213"/>
      <c r="J474" s="214">
        <f>ROUND(I474*H474,2)</f>
        <v>0</v>
      </c>
      <c r="K474" s="215"/>
      <c r="L474" s="47"/>
      <c r="M474" s="216" t="s">
        <v>19</v>
      </c>
      <c r="N474" s="217" t="s">
        <v>42</v>
      </c>
      <c r="O474" s="87"/>
      <c r="P474" s="218">
        <f>O474*H474</f>
        <v>0</v>
      </c>
      <c r="Q474" s="218">
        <v>0</v>
      </c>
      <c r="R474" s="218">
        <f>Q474*H474</f>
        <v>0</v>
      </c>
      <c r="S474" s="218">
        <v>0.01</v>
      </c>
      <c r="T474" s="219">
        <f>S474*H474</f>
        <v>38.630000000000003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0" t="s">
        <v>130</v>
      </c>
      <c r="AT474" s="220" t="s">
        <v>126</v>
      </c>
      <c r="AU474" s="220" t="s">
        <v>81</v>
      </c>
      <c r="AY474" s="20" t="s">
        <v>124</v>
      </c>
      <c r="BE474" s="221">
        <f>IF(N474="základní",J474,0)</f>
        <v>0</v>
      </c>
      <c r="BF474" s="221">
        <f>IF(N474="snížená",J474,0)</f>
        <v>0</v>
      </c>
      <c r="BG474" s="221">
        <f>IF(N474="zákl. přenesená",J474,0)</f>
        <v>0</v>
      </c>
      <c r="BH474" s="221">
        <f>IF(N474="sníž. přenesená",J474,0)</f>
        <v>0</v>
      </c>
      <c r="BI474" s="221">
        <f>IF(N474="nulová",J474,0)</f>
        <v>0</v>
      </c>
      <c r="BJ474" s="20" t="s">
        <v>79</v>
      </c>
      <c r="BK474" s="221">
        <f>ROUND(I474*H474,2)</f>
        <v>0</v>
      </c>
      <c r="BL474" s="20" t="s">
        <v>130</v>
      </c>
      <c r="BM474" s="220" t="s">
        <v>722</v>
      </c>
    </row>
    <row r="475" s="2" customFormat="1">
      <c r="A475" s="41"/>
      <c r="B475" s="42"/>
      <c r="C475" s="43"/>
      <c r="D475" s="222" t="s">
        <v>132</v>
      </c>
      <c r="E475" s="43"/>
      <c r="F475" s="223" t="s">
        <v>723</v>
      </c>
      <c r="G475" s="43"/>
      <c r="H475" s="43"/>
      <c r="I475" s="224"/>
      <c r="J475" s="43"/>
      <c r="K475" s="43"/>
      <c r="L475" s="47"/>
      <c r="M475" s="225"/>
      <c r="N475" s="226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132</v>
      </c>
      <c r="AU475" s="20" t="s">
        <v>81</v>
      </c>
    </row>
    <row r="476" s="2" customFormat="1">
      <c r="A476" s="41"/>
      <c r="B476" s="42"/>
      <c r="C476" s="43"/>
      <c r="D476" s="227" t="s">
        <v>134</v>
      </c>
      <c r="E476" s="43"/>
      <c r="F476" s="228" t="s">
        <v>724</v>
      </c>
      <c r="G476" s="43"/>
      <c r="H476" s="43"/>
      <c r="I476" s="224"/>
      <c r="J476" s="43"/>
      <c r="K476" s="43"/>
      <c r="L476" s="47"/>
      <c r="M476" s="225"/>
      <c r="N476" s="226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134</v>
      </c>
      <c r="AU476" s="20" t="s">
        <v>81</v>
      </c>
    </row>
    <row r="477" s="13" customFormat="1">
      <c r="A477" s="13"/>
      <c r="B477" s="230"/>
      <c r="C477" s="231"/>
      <c r="D477" s="222" t="s">
        <v>138</v>
      </c>
      <c r="E477" s="232" t="s">
        <v>19</v>
      </c>
      <c r="F477" s="233" t="s">
        <v>725</v>
      </c>
      <c r="G477" s="231"/>
      <c r="H477" s="234">
        <v>3863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0" t="s">
        <v>138</v>
      </c>
      <c r="AU477" s="240" t="s">
        <v>81</v>
      </c>
      <c r="AV477" s="13" t="s">
        <v>81</v>
      </c>
      <c r="AW477" s="13" t="s">
        <v>32</v>
      </c>
      <c r="AX477" s="13" t="s">
        <v>79</v>
      </c>
      <c r="AY477" s="240" t="s">
        <v>124</v>
      </c>
    </row>
    <row r="478" s="2" customFormat="1" ht="16.5" customHeight="1">
      <c r="A478" s="41"/>
      <c r="B478" s="42"/>
      <c r="C478" s="208" t="s">
        <v>726</v>
      </c>
      <c r="D478" s="208" t="s">
        <v>126</v>
      </c>
      <c r="E478" s="209" t="s">
        <v>727</v>
      </c>
      <c r="F478" s="210" t="s">
        <v>728</v>
      </c>
      <c r="G478" s="211" t="s">
        <v>129</v>
      </c>
      <c r="H478" s="212">
        <v>3863</v>
      </c>
      <c r="I478" s="213"/>
      <c r="J478" s="214">
        <f>ROUND(I478*H478,2)</f>
        <v>0</v>
      </c>
      <c r="K478" s="215"/>
      <c r="L478" s="47"/>
      <c r="M478" s="216" t="s">
        <v>19</v>
      </c>
      <c r="N478" s="217" t="s">
        <v>42</v>
      </c>
      <c r="O478" s="87"/>
      <c r="P478" s="218">
        <f>O478*H478</f>
        <v>0</v>
      </c>
      <c r="Q478" s="218">
        <v>0</v>
      </c>
      <c r="R478" s="218">
        <f>Q478*H478</f>
        <v>0</v>
      </c>
      <c r="S478" s="218">
        <v>0.02</v>
      </c>
      <c r="T478" s="219">
        <f>S478*H478</f>
        <v>77.260000000000005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0" t="s">
        <v>130</v>
      </c>
      <c r="AT478" s="220" t="s">
        <v>126</v>
      </c>
      <c r="AU478" s="220" t="s">
        <v>81</v>
      </c>
      <c r="AY478" s="20" t="s">
        <v>124</v>
      </c>
      <c r="BE478" s="221">
        <f>IF(N478="základní",J478,0)</f>
        <v>0</v>
      </c>
      <c r="BF478" s="221">
        <f>IF(N478="snížená",J478,0)</f>
        <v>0</v>
      </c>
      <c r="BG478" s="221">
        <f>IF(N478="zákl. přenesená",J478,0)</f>
        <v>0</v>
      </c>
      <c r="BH478" s="221">
        <f>IF(N478="sníž. přenesená",J478,0)</f>
        <v>0</v>
      </c>
      <c r="BI478" s="221">
        <f>IF(N478="nulová",J478,0)</f>
        <v>0</v>
      </c>
      <c r="BJ478" s="20" t="s">
        <v>79</v>
      </c>
      <c r="BK478" s="221">
        <f>ROUND(I478*H478,2)</f>
        <v>0</v>
      </c>
      <c r="BL478" s="20" t="s">
        <v>130</v>
      </c>
      <c r="BM478" s="220" t="s">
        <v>729</v>
      </c>
    </row>
    <row r="479" s="2" customFormat="1">
      <c r="A479" s="41"/>
      <c r="B479" s="42"/>
      <c r="C479" s="43"/>
      <c r="D479" s="222" t="s">
        <v>132</v>
      </c>
      <c r="E479" s="43"/>
      <c r="F479" s="223" t="s">
        <v>730</v>
      </c>
      <c r="G479" s="43"/>
      <c r="H479" s="43"/>
      <c r="I479" s="224"/>
      <c r="J479" s="43"/>
      <c r="K479" s="43"/>
      <c r="L479" s="47"/>
      <c r="M479" s="225"/>
      <c r="N479" s="226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132</v>
      </c>
      <c r="AU479" s="20" t="s">
        <v>81</v>
      </c>
    </row>
    <row r="480" s="2" customFormat="1">
      <c r="A480" s="41"/>
      <c r="B480" s="42"/>
      <c r="C480" s="43"/>
      <c r="D480" s="227" t="s">
        <v>134</v>
      </c>
      <c r="E480" s="43"/>
      <c r="F480" s="228" t="s">
        <v>731</v>
      </c>
      <c r="G480" s="43"/>
      <c r="H480" s="43"/>
      <c r="I480" s="224"/>
      <c r="J480" s="43"/>
      <c r="K480" s="43"/>
      <c r="L480" s="47"/>
      <c r="M480" s="225"/>
      <c r="N480" s="226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134</v>
      </c>
      <c r="AU480" s="20" t="s">
        <v>81</v>
      </c>
    </row>
    <row r="481" s="2" customFormat="1" ht="16.5" customHeight="1">
      <c r="A481" s="41"/>
      <c r="B481" s="42"/>
      <c r="C481" s="208" t="s">
        <v>732</v>
      </c>
      <c r="D481" s="208" t="s">
        <v>126</v>
      </c>
      <c r="E481" s="209" t="s">
        <v>733</v>
      </c>
      <c r="F481" s="210" t="s">
        <v>734</v>
      </c>
      <c r="G481" s="211" t="s">
        <v>300</v>
      </c>
      <c r="H481" s="212">
        <v>10</v>
      </c>
      <c r="I481" s="213"/>
      <c r="J481" s="214">
        <f>ROUND(I481*H481,2)</f>
        <v>0</v>
      </c>
      <c r="K481" s="215"/>
      <c r="L481" s="47"/>
      <c r="M481" s="216" t="s">
        <v>19</v>
      </c>
      <c r="N481" s="217" t="s">
        <v>42</v>
      </c>
      <c r="O481" s="87"/>
      <c r="P481" s="218">
        <f>O481*H481</f>
        <v>0</v>
      </c>
      <c r="Q481" s="218">
        <v>0</v>
      </c>
      <c r="R481" s="218">
        <f>Q481*H481</f>
        <v>0</v>
      </c>
      <c r="S481" s="218">
        <v>0.082000000000000003</v>
      </c>
      <c r="T481" s="219">
        <f>S481*H481</f>
        <v>0.82000000000000006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0" t="s">
        <v>130</v>
      </c>
      <c r="AT481" s="220" t="s">
        <v>126</v>
      </c>
      <c r="AU481" s="220" t="s">
        <v>81</v>
      </c>
      <c r="AY481" s="20" t="s">
        <v>124</v>
      </c>
      <c r="BE481" s="221">
        <f>IF(N481="základní",J481,0)</f>
        <v>0</v>
      </c>
      <c r="BF481" s="221">
        <f>IF(N481="snížená",J481,0)</f>
        <v>0</v>
      </c>
      <c r="BG481" s="221">
        <f>IF(N481="zákl. přenesená",J481,0)</f>
        <v>0</v>
      </c>
      <c r="BH481" s="221">
        <f>IF(N481="sníž. přenesená",J481,0)</f>
        <v>0</v>
      </c>
      <c r="BI481" s="221">
        <f>IF(N481="nulová",J481,0)</f>
        <v>0</v>
      </c>
      <c r="BJ481" s="20" t="s">
        <v>79</v>
      </c>
      <c r="BK481" s="221">
        <f>ROUND(I481*H481,2)</f>
        <v>0</v>
      </c>
      <c r="BL481" s="20" t="s">
        <v>130</v>
      </c>
      <c r="BM481" s="220" t="s">
        <v>735</v>
      </c>
    </row>
    <row r="482" s="2" customFormat="1">
      <c r="A482" s="41"/>
      <c r="B482" s="42"/>
      <c r="C482" s="43"/>
      <c r="D482" s="222" t="s">
        <v>132</v>
      </c>
      <c r="E482" s="43"/>
      <c r="F482" s="223" t="s">
        <v>736</v>
      </c>
      <c r="G482" s="43"/>
      <c r="H482" s="43"/>
      <c r="I482" s="224"/>
      <c r="J482" s="43"/>
      <c r="K482" s="43"/>
      <c r="L482" s="47"/>
      <c r="M482" s="225"/>
      <c r="N482" s="226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132</v>
      </c>
      <c r="AU482" s="20" t="s">
        <v>81</v>
      </c>
    </row>
    <row r="483" s="2" customFormat="1">
      <c r="A483" s="41"/>
      <c r="B483" s="42"/>
      <c r="C483" s="43"/>
      <c r="D483" s="227" t="s">
        <v>134</v>
      </c>
      <c r="E483" s="43"/>
      <c r="F483" s="228" t="s">
        <v>737</v>
      </c>
      <c r="G483" s="43"/>
      <c r="H483" s="43"/>
      <c r="I483" s="224"/>
      <c r="J483" s="43"/>
      <c r="K483" s="43"/>
      <c r="L483" s="47"/>
      <c r="M483" s="225"/>
      <c r="N483" s="226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134</v>
      </c>
      <c r="AU483" s="20" t="s">
        <v>81</v>
      </c>
    </row>
    <row r="484" s="2" customFormat="1" ht="16.5" customHeight="1">
      <c r="A484" s="41"/>
      <c r="B484" s="42"/>
      <c r="C484" s="208" t="s">
        <v>738</v>
      </c>
      <c r="D484" s="208" t="s">
        <v>126</v>
      </c>
      <c r="E484" s="209" t="s">
        <v>739</v>
      </c>
      <c r="F484" s="210" t="s">
        <v>740</v>
      </c>
      <c r="G484" s="211" t="s">
        <v>300</v>
      </c>
      <c r="H484" s="212">
        <v>10</v>
      </c>
      <c r="I484" s="213"/>
      <c r="J484" s="214">
        <f>ROUND(I484*H484,2)</f>
        <v>0</v>
      </c>
      <c r="K484" s="215"/>
      <c r="L484" s="47"/>
      <c r="M484" s="216" t="s">
        <v>19</v>
      </c>
      <c r="N484" s="217" t="s">
        <v>42</v>
      </c>
      <c r="O484" s="87"/>
      <c r="P484" s="218">
        <f>O484*H484</f>
        <v>0</v>
      </c>
      <c r="Q484" s="218">
        <v>0</v>
      </c>
      <c r="R484" s="218">
        <f>Q484*H484</f>
        <v>0</v>
      </c>
      <c r="S484" s="218">
        <v>0.0040000000000000001</v>
      </c>
      <c r="T484" s="219">
        <f>S484*H484</f>
        <v>0.040000000000000001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0" t="s">
        <v>130</v>
      </c>
      <c r="AT484" s="220" t="s">
        <v>126</v>
      </c>
      <c r="AU484" s="220" t="s">
        <v>81</v>
      </c>
      <c r="AY484" s="20" t="s">
        <v>124</v>
      </c>
      <c r="BE484" s="221">
        <f>IF(N484="základní",J484,0)</f>
        <v>0</v>
      </c>
      <c r="BF484" s="221">
        <f>IF(N484="snížená",J484,0)</f>
        <v>0</v>
      </c>
      <c r="BG484" s="221">
        <f>IF(N484="zákl. přenesená",J484,0)</f>
        <v>0</v>
      </c>
      <c r="BH484" s="221">
        <f>IF(N484="sníž. přenesená",J484,0)</f>
        <v>0</v>
      </c>
      <c r="BI484" s="221">
        <f>IF(N484="nulová",J484,0)</f>
        <v>0</v>
      </c>
      <c r="BJ484" s="20" t="s">
        <v>79</v>
      </c>
      <c r="BK484" s="221">
        <f>ROUND(I484*H484,2)</f>
        <v>0</v>
      </c>
      <c r="BL484" s="20" t="s">
        <v>130</v>
      </c>
      <c r="BM484" s="220" t="s">
        <v>741</v>
      </c>
    </row>
    <row r="485" s="2" customFormat="1">
      <c r="A485" s="41"/>
      <c r="B485" s="42"/>
      <c r="C485" s="43"/>
      <c r="D485" s="222" t="s">
        <v>132</v>
      </c>
      <c r="E485" s="43"/>
      <c r="F485" s="223" t="s">
        <v>742</v>
      </c>
      <c r="G485" s="43"/>
      <c r="H485" s="43"/>
      <c r="I485" s="224"/>
      <c r="J485" s="43"/>
      <c r="K485" s="43"/>
      <c r="L485" s="47"/>
      <c r="M485" s="225"/>
      <c r="N485" s="226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132</v>
      </c>
      <c r="AU485" s="20" t="s">
        <v>81</v>
      </c>
    </row>
    <row r="486" s="2" customFormat="1">
      <c r="A486" s="41"/>
      <c r="B486" s="42"/>
      <c r="C486" s="43"/>
      <c r="D486" s="227" t="s">
        <v>134</v>
      </c>
      <c r="E486" s="43"/>
      <c r="F486" s="228" t="s">
        <v>743</v>
      </c>
      <c r="G486" s="43"/>
      <c r="H486" s="43"/>
      <c r="I486" s="224"/>
      <c r="J486" s="43"/>
      <c r="K486" s="43"/>
      <c r="L486" s="47"/>
      <c r="M486" s="225"/>
      <c r="N486" s="226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134</v>
      </c>
      <c r="AU486" s="20" t="s">
        <v>81</v>
      </c>
    </row>
    <row r="487" s="12" customFormat="1" ht="22.8" customHeight="1">
      <c r="A487" s="12"/>
      <c r="B487" s="192"/>
      <c r="C487" s="193"/>
      <c r="D487" s="194" t="s">
        <v>70</v>
      </c>
      <c r="E487" s="206" t="s">
        <v>744</v>
      </c>
      <c r="F487" s="206" t="s">
        <v>745</v>
      </c>
      <c r="G487" s="193"/>
      <c r="H487" s="193"/>
      <c r="I487" s="196"/>
      <c r="J487" s="207">
        <f>BK487</f>
        <v>0</v>
      </c>
      <c r="K487" s="193"/>
      <c r="L487" s="198"/>
      <c r="M487" s="199"/>
      <c r="N487" s="200"/>
      <c r="O487" s="200"/>
      <c r="P487" s="201">
        <f>SUM(P488:P508)</f>
        <v>0</v>
      </c>
      <c r="Q487" s="200"/>
      <c r="R487" s="201">
        <f>SUM(R488:R508)</f>
        <v>0</v>
      </c>
      <c r="S487" s="200"/>
      <c r="T487" s="202">
        <f>SUM(T488:T508)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3" t="s">
        <v>79</v>
      </c>
      <c r="AT487" s="204" t="s">
        <v>70</v>
      </c>
      <c r="AU487" s="204" t="s">
        <v>79</v>
      </c>
      <c r="AY487" s="203" t="s">
        <v>124</v>
      </c>
      <c r="BK487" s="205">
        <f>SUM(BK488:BK508)</f>
        <v>0</v>
      </c>
    </row>
    <row r="488" s="2" customFormat="1" ht="16.5" customHeight="1">
      <c r="A488" s="41"/>
      <c r="B488" s="42"/>
      <c r="C488" s="208" t="s">
        <v>746</v>
      </c>
      <c r="D488" s="208" t="s">
        <v>126</v>
      </c>
      <c r="E488" s="209" t="s">
        <v>747</v>
      </c>
      <c r="F488" s="210" t="s">
        <v>748</v>
      </c>
      <c r="G488" s="211" t="s">
        <v>209</v>
      </c>
      <c r="H488" s="212">
        <v>16.5</v>
      </c>
      <c r="I488" s="213"/>
      <c r="J488" s="214">
        <f>ROUND(I488*H488,2)</f>
        <v>0</v>
      </c>
      <c r="K488" s="215"/>
      <c r="L488" s="47"/>
      <c r="M488" s="216" t="s">
        <v>19</v>
      </c>
      <c r="N488" s="217" t="s">
        <v>42</v>
      </c>
      <c r="O488" s="87"/>
      <c r="P488" s="218">
        <f>O488*H488</f>
        <v>0</v>
      </c>
      <c r="Q488" s="218">
        <v>0</v>
      </c>
      <c r="R488" s="218">
        <f>Q488*H488</f>
        <v>0</v>
      </c>
      <c r="S488" s="218">
        <v>0</v>
      </c>
      <c r="T488" s="219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0" t="s">
        <v>130</v>
      </c>
      <c r="AT488" s="220" t="s">
        <v>126</v>
      </c>
      <c r="AU488" s="220" t="s">
        <v>81</v>
      </c>
      <c r="AY488" s="20" t="s">
        <v>124</v>
      </c>
      <c r="BE488" s="221">
        <f>IF(N488="základní",J488,0)</f>
        <v>0</v>
      </c>
      <c r="BF488" s="221">
        <f>IF(N488="snížená",J488,0)</f>
        <v>0</v>
      </c>
      <c r="BG488" s="221">
        <f>IF(N488="zákl. přenesená",J488,0)</f>
        <v>0</v>
      </c>
      <c r="BH488" s="221">
        <f>IF(N488="sníž. přenesená",J488,0)</f>
        <v>0</v>
      </c>
      <c r="BI488" s="221">
        <f>IF(N488="nulová",J488,0)</f>
        <v>0</v>
      </c>
      <c r="BJ488" s="20" t="s">
        <v>79</v>
      </c>
      <c r="BK488" s="221">
        <f>ROUND(I488*H488,2)</f>
        <v>0</v>
      </c>
      <c r="BL488" s="20" t="s">
        <v>130</v>
      </c>
      <c r="BM488" s="220" t="s">
        <v>749</v>
      </c>
    </row>
    <row r="489" s="2" customFormat="1">
      <c r="A489" s="41"/>
      <c r="B489" s="42"/>
      <c r="C489" s="43"/>
      <c r="D489" s="222" t="s">
        <v>132</v>
      </c>
      <c r="E489" s="43"/>
      <c r="F489" s="223" t="s">
        <v>750</v>
      </c>
      <c r="G489" s="43"/>
      <c r="H489" s="43"/>
      <c r="I489" s="224"/>
      <c r="J489" s="43"/>
      <c r="K489" s="43"/>
      <c r="L489" s="47"/>
      <c r="M489" s="225"/>
      <c r="N489" s="226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132</v>
      </c>
      <c r="AU489" s="20" t="s">
        <v>81</v>
      </c>
    </row>
    <row r="490" s="2" customFormat="1">
      <c r="A490" s="41"/>
      <c r="B490" s="42"/>
      <c r="C490" s="43"/>
      <c r="D490" s="227" t="s">
        <v>134</v>
      </c>
      <c r="E490" s="43"/>
      <c r="F490" s="228" t="s">
        <v>751</v>
      </c>
      <c r="G490" s="43"/>
      <c r="H490" s="43"/>
      <c r="I490" s="224"/>
      <c r="J490" s="43"/>
      <c r="K490" s="43"/>
      <c r="L490" s="47"/>
      <c r="M490" s="225"/>
      <c r="N490" s="226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134</v>
      </c>
      <c r="AU490" s="20" t="s">
        <v>81</v>
      </c>
    </row>
    <row r="491" s="2" customFormat="1">
      <c r="A491" s="41"/>
      <c r="B491" s="42"/>
      <c r="C491" s="43"/>
      <c r="D491" s="222" t="s">
        <v>136</v>
      </c>
      <c r="E491" s="43"/>
      <c r="F491" s="229" t="s">
        <v>752</v>
      </c>
      <c r="G491" s="43"/>
      <c r="H491" s="43"/>
      <c r="I491" s="224"/>
      <c r="J491" s="43"/>
      <c r="K491" s="43"/>
      <c r="L491" s="47"/>
      <c r="M491" s="225"/>
      <c r="N491" s="226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136</v>
      </c>
      <c r="AU491" s="20" t="s">
        <v>81</v>
      </c>
    </row>
    <row r="492" s="2" customFormat="1" ht="16.5" customHeight="1">
      <c r="A492" s="41"/>
      <c r="B492" s="42"/>
      <c r="C492" s="208" t="s">
        <v>753</v>
      </c>
      <c r="D492" s="208" t="s">
        <v>126</v>
      </c>
      <c r="E492" s="209" t="s">
        <v>754</v>
      </c>
      <c r="F492" s="210" t="s">
        <v>755</v>
      </c>
      <c r="G492" s="211" t="s">
        <v>209</v>
      </c>
      <c r="H492" s="212">
        <v>231</v>
      </c>
      <c r="I492" s="213"/>
      <c r="J492" s="214">
        <f>ROUND(I492*H492,2)</f>
        <v>0</v>
      </c>
      <c r="K492" s="215"/>
      <c r="L492" s="47"/>
      <c r="M492" s="216" t="s">
        <v>19</v>
      </c>
      <c r="N492" s="217" t="s">
        <v>42</v>
      </c>
      <c r="O492" s="87"/>
      <c r="P492" s="218">
        <f>O492*H492</f>
        <v>0</v>
      </c>
      <c r="Q492" s="218">
        <v>0</v>
      </c>
      <c r="R492" s="218">
        <f>Q492*H492</f>
        <v>0</v>
      </c>
      <c r="S492" s="218">
        <v>0</v>
      </c>
      <c r="T492" s="219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0" t="s">
        <v>130</v>
      </c>
      <c r="AT492" s="220" t="s">
        <v>126</v>
      </c>
      <c r="AU492" s="220" t="s">
        <v>81</v>
      </c>
      <c r="AY492" s="20" t="s">
        <v>124</v>
      </c>
      <c r="BE492" s="221">
        <f>IF(N492="základní",J492,0)</f>
        <v>0</v>
      </c>
      <c r="BF492" s="221">
        <f>IF(N492="snížená",J492,0)</f>
        <v>0</v>
      </c>
      <c r="BG492" s="221">
        <f>IF(N492="zákl. přenesená",J492,0)</f>
        <v>0</v>
      </c>
      <c r="BH492" s="221">
        <f>IF(N492="sníž. přenesená",J492,0)</f>
        <v>0</v>
      </c>
      <c r="BI492" s="221">
        <f>IF(N492="nulová",J492,0)</f>
        <v>0</v>
      </c>
      <c r="BJ492" s="20" t="s">
        <v>79</v>
      </c>
      <c r="BK492" s="221">
        <f>ROUND(I492*H492,2)</f>
        <v>0</v>
      </c>
      <c r="BL492" s="20" t="s">
        <v>130</v>
      </c>
      <c r="BM492" s="220" t="s">
        <v>756</v>
      </c>
    </row>
    <row r="493" s="2" customFormat="1">
      <c r="A493" s="41"/>
      <c r="B493" s="42"/>
      <c r="C493" s="43"/>
      <c r="D493" s="222" t="s">
        <v>132</v>
      </c>
      <c r="E493" s="43"/>
      <c r="F493" s="223" t="s">
        <v>757</v>
      </c>
      <c r="G493" s="43"/>
      <c r="H493" s="43"/>
      <c r="I493" s="224"/>
      <c r="J493" s="43"/>
      <c r="K493" s="43"/>
      <c r="L493" s="47"/>
      <c r="M493" s="225"/>
      <c r="N493" s="226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132</v>
      </c>
      <c r="AU493" s="20" t="s">
        <v>81</v>
      </c>
    </row>
    <row r="494" s="2" customFormat="1">
      <c r="A494" s="41"/>
      <c r="B494" s="42"/>
      <c r="C494" s="43"/>
      <c r="D494" s="227" t="s">
        <v>134</v>
      </c>
      <c r="E494" s="43"/>
      <c r="F494" s="228" t="s">
        <v>758</v>
      </c>
      <c r="G494" s="43"/>
      <c r="H494" s="43"/>
      <c r="I494" s="224"/>
      <c r="J494" s="43"/>
      <c r="K494" s="43"/>
      <c r="L494" s="47"/>
      <c r="M494" s="225"/>
      <c r="N494" s="226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134</v>
      </c>
      <c r="AU494" s="20" t="s">
        <v>81</v>
      </c>
    </row>
    <row r="495" s="13" customFormat="1">
      <c r="A495" s="13"/>
      <c r="B495" s="230"/>
      <c r="C495" s="231"/>
      <c r="D495" s="222" t="s">
        <v>138</v>
      </c>
      <c r="E495" s="232" t="s">
        <v>19</v>
      </c>
      <c r="F495" s="233" t="s">
        <v>759</v>
      </c>
      <c r="G495" s="231"/>
      <c r="H495" s="234">
        <v>231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0" t="s">
        <v>138</v>
      </c>
      <c r="AU495" s="240" t="s">
        <v>81</v>
      </c>
      <c r="AV495" s="13" t="s">
        <v>81</v>
      </c>
      <c r="AW495" s="13" t="s">
        <v>32</v>
      </c>
      <c r="AX495" s="13" t="s">
        <v>79</v>
      </c>
      <c r="AY495" s="240" t="s">
        <v>124</v>
      </c>
    </row>
    <row r="496" s="2" customFormat="1" ht="16.5" customHeight="1">
      <c r="A496" s="41"/>
      <c r="B496" s="42"/>
      <c r="C496" s="208" t="s">
        <v>760</v>
      </c>
      <c r="D496" s="208" t="s">
        <v>126</v>
      </c>
      <c r="E496" s="209" t="s">
        <v>761</v>
      </c>
      <c r="F496" s="210" t="s">
        <v>762</v>
      </c>
      <c r="G496" s="211" t="s">
        <v>209</v>
      </c>
      <c r="H496" s="212">
        <v>38.340000000000003</v>
      </c>
      <c r="I496" s="213"/>
      <c r="J496" s="214">
        <f>ROUND(I496*H496,2)</f>
        <v>0</v>
      </c>
      <c r="K496" s="215"/>
      <c r="L496" s="47"/>
      <c r="M496" s="216" t="s">
        <v>19</v>
      </c>
      <c r="N496" s="217" t="s">
        <v>42</v>
      </c>
      <c r="O496" s="87"/>
      <c r="P496" s="218">
        <f>O496*H496</f>
        <v>0</v>
      </c>
      <c r="Q496" s="218">
        <v>0</v>
      </c>
      <c r="R496" s="218">
        <f>Q496*H496</f>
        <v>0</v>
      </c>
      <c r="S496" s="218">
        <v>0</v>
      </c>
      <c r="T496" s="219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0" t="s">
        <v>130</v>
      </c>
      <c r="AT496" s="220" t="s">
        <v>126</v>
      </c>
      <c r="AU496" s="220" t="s">
        <v>81</v>
      </c>
      <c r="AY496" s="20" t="s">
        <v>124</v>
      </c>
      <c r="BE496" s="221">
        <f>IF(N496="základní",J496,0)</f>
        <v>0</v>
      </c>
      <c r="BF496" s="221">
        <f>IF(N496="snížená",J496,0)</f>
        <v>0</v>
      </c>
      <c r="BG496" s="221">
        <f>IF(N496="zákl. přenesená",J496,0)</f>
        <v>0</v>
      </c>
      <c r="BH496" s="221">
        <f>IF(N496="sníž. přenesená",J496,0)</f>
        <v>0</v>
      </c>
      <c r="BI496" s="221">
        <f>IF(N496="nulová",J496,0)</f>
        <v>0</v>
      </c>
      <c r="BJ496" s="20" t="s">
        <v>79</v>
      </c>
      <c r="BK496" s="221">
        <f>ROUND(I496*H496,2)</f>
        <v>0</v>
      </c>
      <c r="BL496" s="20" t="s">
        <v>130</v>
      </c>
      <c r="BM496" s="220" t="s">
        <v>763</v>
      </c>
    </row>
    <row r="497" s="2" customFormat="1">
      <c r="A497" s="41"/>
      <c r="B497" s="42"/>
      <c r="C497" s="43"/>
      <c r="D497" s="222" t="s">
        <v>132</v>
      </c>
      <c r="E497" s="43"/>
      <c r="F497" s="223" t="s">
        <v>764</v>
      </c>
      <c r="G497" s="43"/>
      <c r="H497" s="43"/>
      <c r="I497" s="224"/>
      <c r="J497" s="43"/>
      <c r="K497" s="43"/>
      <c r="L497" s="47"/>
      <c r="M497" s="225"/>
      <c r="N497" s="226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132</v>
      </c>
      <c r="AU497" s="20" t="s">
        <v>81</v>
      </c>
    </row>
    <row r="498" s="2" customFormat="1">
      <c r="A498" s="41"/>
      <c r="B498" s="42"/>
      <c r="C498" s="43"/>
      <c r="D498" s="227" t="s">
        <v>134</v>
      </c>
      <c r="E498" s="43"/>
      <c r="F498" s="228" t="s">
        <v>765</v>
      </c>
      <c r="G498" s="43"/>
      <c r="H498" s="43"/>
      <c r="I498" s="224"/>
      <c r="J498" s="43"/>
      <c r="K498" s="43"/>
      <c r="L498" s="47"/>
      <c r="M498" s="225"/>
      <c r="N498" s="226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134</v>
      </c>
      <c r="AU498" s="20" t="s">
        <v>81</v>
      </c>
    </row>
    <row r="499" s="2" customFormat="1" ht="16.5" customHeight="1">
      <c r="A499" s="41"/>
      <c r="B499" s="42"/>
      <c r="C499" s="208" t="s">
        <v>76</v>
      </c>
      <c r="D499" s="208" t="s">
        <v>126</v>
      </c>
      <c r="E499" s="209" t="s">
        <v>766</v>
      </c>
      <c r="F499" s="210" t="s">
        <v>767</v>
      </c>
      <c r="G499" s="211" t="s">
        <v>209</v>
      </c>
      <c r="H499" s="212">
        <v>536.75999999999999</v>
      </c>
      <c r="I499" s="213"/>
      <c r="J499" s="214">
        <f>ROUND(I499*H499,2)</f>
        <v>0</v>
      </c>
      <c r="K499" s="215"/>
      <c r="L499" s="47"/>
      <c r="M499" s="216" t="s">
        <v>19</v>
      </c>
      <c r="N499" s="217" t="s">
        <v>42</v>
      </c>
      <c r="O499" s="87"/>
      <c r="P499" s="218">
        <f>O499*H499</f>
        <v>0</v>
      </c>
      <c r="Q499" s="218">
        <v>0</v>
      </c>
      <c r="R499" s="218">
        <f>Q499*H499</f>
        <v>0</v>
      </c>
      <c r="S499" s="218">
        <v>0</v>
      </c>
      <c r="T499" s="219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0" t="s">
        <v>130</v>
      </c>
      <c r="AT499" s="220" t="s">
        <v>126</v>
      </c>
      <c r="AU499" s="220" t="s">
        <v>81</v>
      </c>
      <c r="AY499" s="20" t="s">
        <v>124</v>
      </c>
      <c r="BE499" s="221">
        <f>IF(N499="základní",J499,0)</f>
        <v>0</v>
      </c>
      <c r="BF499" s="221">
        <f>IF(N499="snížená",J499,0)</f>
        <v>0</v>
      </c>
      <c r="BG499" s="221">
        <f>IF(N499="zákl. přenesená",J499,0)</f>
        <v>0</v>
      </c>
      <c r="BH499" s="221">
        <f>IF(N499="sníž. přenesená",J499,0)</f>
        <v>0</v>
      </c>
      <c r="BI499" s="221">
        <f>IF(N499="nulová",J499,0)</f>
        <v>0</v>
      </c>
      <c r="BJ499" s="20" t="s">
        <v>79</v>
      </c>
      <c r="BK499" s="221">
        <f>ROUND(I499*H499,2)</f>
        <v>0</v>
      </c>
      <c r="BL499" s="20" t="s">
        <v>130</v>
      </c>
      <c r="BM499" s="220" t="s">
        <v>768</v>
      </c>
    </row>
    <row r="500" s="2" customFormat="1">
      <c r="A500" s="41"/>
      <c r="B500" s="42"/>
      <c r="C500" s="43"/>
      <c r="D500" s="222" t="s">
        <v>132</v>
      </c>
      <c r="E500" s="43"/>
      <c r="F500" s="223" t="s">
        <v>769</v>
      </c>
      <c r="G500" s="43"/>
      <c r="H500" s="43"/>
      <c r="I500" s="224"/>
      <c r="J500" s="43"/>
      <c r="K500" s="43"/>
      <c r="L500" s="47"/>
      <c r="M500" s="225"/>
      <c r="N500" s="226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132</v>
      </c>
      <c r="AU500" s="20" t="s">
        <v>81</v>
      </c>
    </row>
    <row r="501" s="2" customFormat="1">
      <c r="A501" s="41"/>
      <c r="B501" s="42"/>
      <c r="C501" s="43"/>
      <c r="D501" s="227" t="s">
        <v>134</v>
      </c>
      <c r="E501" s="43"/>
      <c r="F501" s="228" t="s">
        <v>770</v>
      </c>
      <c r="G501" s="43"/>
      <c r="H501" s="43"/>
      <c r="I501" s="224"/>
      <c r="J501" s="43"/>
      <c r="K501" s="43"/>
      <c r="L501" s="47"/>
      <c r="M501" s="225"/>
      <c r="N501" s="226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134</v>
      </c>
      <c r="AU501" s="20" t="s">
        <v>81</v>
      </c>
    </row>
    <row r="502" s="13" customFormat="1">
      <c r="A502" s="13"/>
      <c r="B502" s="230"/>
      <c r="C502" s="231"/>
      <c r="D502" s="222" t="s">
        <v>138</v>
      </c>
      <c r="E502" s="232" t="s">
        <v>19</v>
      </c>
      <c r="F502" s="233" t="s">
        <v>771</v>
      </c>
      <c r="G502" s="231"/>
      <c r="H502" s="234">
        <v>536.75999999999999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138</v>
      </c>
      <c r="AU502" s="240" t="s">
        <v>81</v>
      </c>
      <c r="AV502" s="13" t="s">
        <v>81</v>
      </c>
      <c r="AW502" s="13" t="s">
        <v>32</v>
      </c>
      <c r="AX502" s="13" t="s">
        <v>79</v>
      </c>
      <c r="AY502" s="240" t="s">
        <v>124</v>
      </c>
    </row>
    <row r="503" s="2" customFormat="1" ht="24.15" customHeight="1">
      <c r="A503" s="41"/>
      <c r="B503" s="42"/>
      <c r="C503" s="208" t="s">
        <v>82</v>
      </c>
      <c r="D503" s="208" t="s">
        <v>126</v>
      </c>
      <c r="E503" s="209" t="s">
        <v>772</v>
      </c>
      <c r="F503" s="210" t="s">
        <v>773</v>
      </c>
      <c r="G503" s="211" t="s">
        <v>209</v>
      </c>
      <c r="H503" s="212">
        <v>38.340000000000003</v>
      </c>
      <c r="I503" s="213"/>
      <c r="J503" s="214">
        <f>ROUND(I503*H503,2)</f>
        <v>0</v>
      </c>
      <c r="K503" s="215"/>
      <c r="L503" s="47"/>
      <c r="M503" s="216" t="s">
        <v>19</v>
      </c>
      <c r="N503" s="217" t="s">
        <v>42</v>
      </c>
      <c r="O503" s="87"/>
      <c r="P503" s="218">
        <f>O503*H503</f>
        <v>0</v>
      </c>
      <c r="Q503" s="218">
        <v>0</v>
      </c>
      <c r="R503" s="218">
        <f>Q503*H503</f>
        <v>0</v>
      </c>
      <c r="S503" s="218">
        <v>0</v>
      </c>
      <c r="T503" s="219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0" t="s">
        <v>130</v>
      </c>
      <c r="AT503" s="220" t="s">
        <v>126</v>
      </c>
      <c r="AU503" s="220" t="s">
        <v>81</v>
      </c>
      <c r="AY503" s="20" t="s">
        <v>124</v>
      </c>
      <c r="BE503" s="221">
        <f>IF(N503="základní",J503,0)</f>
        <v>0</v>
      </c>
      <c r="BF503" s="221">
        <f>IF(N503="snížená",J503,0)</f>
        <v>0</v>
      </c>
      <c r="BG503" s="221">
        <f>IF(N503="zákl. přenesená",J503,0)</f>
        <v>0</v>
      </c>
      <c r="BH503" s="221">
        <f>IF(N503="sníž. přenesená",J503,0)</f>
        <v>0</v>
      </c>
      <c r="BI503" s="221">
        <f>IF(N503="nulová",J503,0)</f>
        <v>0</v>
      </c>
      <c r="BJ503" s="20" t="s">
        <v>79</v>
      </c>
      <c r="BK503" s="221">
        <f>ROUND(I503*H503,2)</f>
        <v>0</v>
      </c>
      <c r="BL503" s="20" t="s">
        <v>130</v>
      </c>
      <c r="BM503" s="220" t="s">
        <v>774</v>
      </c>
    </row>
    <row r="504" s="2" customFormat="1">
      <c r="A504" s="41"/>
      <c r="B504" s="42"/>
      <c r="C504" s="43"/>
      <c r="D504" s="222" t="s">
        <v>132</v>
      </c>
      <c r="E504" s="43"/>
      <c r="F504" s="223" t="s">
        <v>775</v>
      </c>
      <c r="G504" s="43"/>
      <c r="H504" s="43"/>
      <c r="I504" s="224"/>
      <c r="J504" s="43"/>
      <c r="K504" s="43"/>
      <c r="L504" s="47"/>
      <c r="M504" s="225"/>
      <c r="N504" s="226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132</v>
      </c>
      <c r="AU504" s="20" t="s">
        <v>81</v>
      </c>
    </row>
    <row r="505" s="2" customFormat="1">
      <c r="A505" s="41"/>
      <c r="B505" s="42"/>
      <c r="C505" s="43"/>
      <c r="D505" s="227" t="s">
        <v>134</v>
      </c>
      <c r="E505" s="43"/>
      <c r="F505" s="228" t="s">
        <v>776</v>
      </c>
      <c r="G505" s="43"/>
      <c r="H505" s="43"/>
      <c r="I505" s="224"/>
      <c r="J505" s="43"/>
      <c r="K505" s="43"/>
      <c r="L505" s="47"/>
      <c r="M505" s="225"/>
      <c r="N505" s="226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134</v>
      </c>
      <c r="AU505" s="20" t="s">
        <v>81</v>
      </c>
    </row>
    <row r="506" s="2" customFormat="1" ht="24.15" customHeight="1">
      <c r="A506" s="41"/>
      <c r="B506" s="42"/>
      <c r="C506" s="208" t="s">
        <v>777</v>
      </c>
      <c r="D506" s="208" t="s">
        <v>126</v>
      </c>
      <c r="E506" s="209" t="s">
        <v>778</v>
      </c>
      <c r="F506" s="210" t="s">
        <v>779</v>
      </c>
      <c r="G506" s="211" t="s">
        <v>209</v>
      </c>
      <c r="H506" s="212">
        <v>16.5</v>
      </c>
      <c r="I506" s="213"/>
      <c r="J506" s="214">
        <f>ROUND(I506*H506,2)</f>
        <v>0</v>
      </c>
      <c r="K506" s="215"/>
      <c r="L506" s="47"/>
      <c r="M506" s="216" t="s">
        <v>19</v>
      </c>
      <c r="N506" s="217" t="s">
        <v>42</v>
      </c>
      <c r="O506" s="87"/>
      <c r="P506" s="218">
        <f>O506*H506</f>
        <v>0</v>
      </c>
      <c r="Q506" s="218">
        <v>0</v>
      </c>
      <c r="R506" s="218">
        <f>Q506*H506</f>
        <v>0</v>
      </c>
      <c r="S506" s="218">
        <v>0</v>
      </c>
      <c r="T506" s="219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0" t="s">
        <v>130</v>
      </c>
      <c r="AT506" s="220" t="s">
        <v>126</v>
      </c>
      <c r="AU506" s="220" t="s">
        <v>81</v>
      </c>
      <c r="AY506" s="20" t="s">
        <v>124</v>
      </c>
      <c r="BE506" s="221">
        <f>IF(N506="základní",J506,0)</f>
        <v>0</v>
      </c>
      <c r="BF506" s="221">
        <f>IF(N506="snížená",J506,0)</f>
        <v>0</v>
      </c>
      <c r="BG506" s="221">
        <f>IF(N506="zákl. přenesená",J506,0)</f>
        <v>0</v>
      </c>
      <c r="BH506" s="221">
        <f>IF(N506="sníž. přenesená",J506,0)</f>
        <v>0</v>
      </c>
      <c r="BI506" s="221">
        <f>IF(N506="nulová",J506,0)</f>
        <v>0</v>
      </c>
      <c r="BJ506" s="20" t="s">
        <v>79</v>
      </c>
      <c r="BK506" s="221">
        <f>ROUND(I506*H506,2)</f>
        <v>0</v>
      </c>
      <c r="BL506" s="20" t="s">
        <v>130</v>
      </c>
      <c r="BM506" s="220" t="s">
        <v>780</v>
      </c>
    </row>
    <row r="507" s="2" customFormat="1">
      <c r="A507" s="41"/>
      <c r="B507" s="42"/>
      <c r="C507" s="43"/>
      <c r="D507" s="222" t="s">
        <v>132</v>
      </c>
      <c r="E507" s="43"/>
      <c r="F507" s="223" t="s">
        <v>781</v>
      </c>
      <c r="G507" s="43"/>
      <c r="H507" s="43"/>
      <c r="I507" s="224"/>
      <c r="J507" s="43"/>
      <c r="K507" s="43"/>
      <c r="L507" s="47"/>
      <c r="M507" s="225"/>
      <c r="N507" s="226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132</v>
      </c>
      <c r="AU507" s="20" t="s">
        <v>81</v>
      </c>
    </row>
    <row r="508" s="2" customFormat="1">
      <c r="A508" s="41"/>
      <c r="B508" s="42"/>
      <c r="C508" s="43"/>
      <c r="D508" s="227" t="s">
        <v>134</v>
      </c>
      <c r="E508" s="43"/>
      <c r="F508" s="228" t="s">
        <v>782</v>
      </c>
      <c r="G508" s="43"/>
      <c r="H508" s="43"/>
      <c r="I508" s="224"/>
      <c r="J508" s="43"/>
      <c r="K508" s="43"/>
      <c r="L508" s="47"/>
      <c r="M508" s="225"/>
      <c r="N508" s="226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134</v>
      </c>
      <c r="AU508" s="20" t="s">
        <v>81</v>
      </c>
    </row>
    <row r="509" s="12" customFormat="1" ht="22.8" customHeight="1">
      <c r="A509" s="12"/>
      <c r="B509" s="192"/>
      <c r="C509" s="193"/>
      <c r="D509" s="194" t="s">
        <v>70</v>
      </c>
      <c r="E509" s="206" t="s">
        <v>783</v>
      </c>
      <c r="F509" s="206" t="s">
        <v>784</v>
      </c>
      <c r="G509" s="193"/>
      <c r="H509" s="193"/>
      <c r="I509" s="196"/>
      <c r="J509" s="207">
        <f>BK509</f>
        <v>0</v>
      </c>
      <c r="K509" s="193"/>
      <c r="L509" s="198"/>
      <c r="M509" s="199"/>
      <c r="N509" s="200"/>
      <c r="O509" s="200"/>
      <c r="P509" s="201">
        <f>SUM(P510:P512)</f>
        <v>0</v>
      </c>
      <c r="Q509" s="200"/>
      <c r="R509" s="201">
        <f>SUM(R510:R512)</f>
        <v>0</v>
      </c>
      <c r="S509" s="200"/>
      <c r="T509" s="202">
        <f>SUM(T510:T512)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3" t="s">
        <v>79</v>
      </c>
      <c r="AT509" s="204" t="s">
        <v>70</v>
      </c>
      <c r="AU509" s="204" t="s">
        <v>79</v>
      </c>
      <c r="AY509" s="203" t="s">
        <v>124</v>
      </c>
      <c r="BK509" s="205">
        <f>SUM(BK510:BK512)</f>
        <v>0</v>
      </c>
    </row>
    <row r="510" s="2" customFormat="1" ht="21.75" customHeight="1">
      <c r="A510" s="41"/>
      <c r="B510" s="42"/>
      <c r="C510" s="208" t="s">
        <v>785</v>
      </c>
      <c r="D510" s="208" t="s">
        <v>126</v>
      </c>
      <c r="E510" s="209" t="s">
        <v>786</v>
      </c>
      <c r="F510" s="210" t="s">
        <v>787</v>
      </c>
      <c r="G510" s="211" t="s">
        <v>209</v>
      </c>
      <c r="H510" s="212">
        <v>493.37099999999998</v>
      </c>
      <c r="I510" s="213"/>
      <c r="J510" s="214">
        <f>ROUND(I510*H510,2)</f>
        <v>0</v>
      </c>
      <c r="K510" s="215"/>
      <c r="L510" s="47"/>
      <c r="M510" s="216" t="s">
        <v>19</v>
      </c>
      <c r="N510" s="217" t="s">
        <v>42</v>
      </c>
      <c r="O510" s="87"/>
      <c r="P510" s="218">
        <f>O510*H510</f>
        <v>0</v>
      </c>
      <c r="Q510" s="218">
        <v>0</v>
      </c>
      <c r="R510" s="218">
        <f>Q510*H510</f>
        <v>0</v>
      </c>
      <c r="S510" s="218">
        <v>0</v>
      </c>
      <c r="T510" s="219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0" t="s">
        <v>130</v>
      </c>
      <c r="AT510" s="220" t="s">
        <v>126</v>
      </c>
      <c r="AU510" s="220" t="s">
        <v>81</v>
      </c>
      <c r="AY510" s="20" t="s">
        <v>124</v>
      </c>
      <c r="BE510" s="221">
        <f>IF(N510="základní",J510,0)</f>
        <v>0</v>
      </c>
      <c r="BF510" s="221">
        <f>IF(N510="snížená",J510,0)</f>
        <v>0</v>
      </c>
      <c r="BG510" s="221">
        <f>IF(N510="zákl. přenesená",J510,0)</f>
        <v>0</v>
      </c>
      <c r="BH510" s="221">
        <f>IF(N510="sníž. přenesená",J510,0)</f>
        <v>0</v>
      </c>
      <c r="BI510" s="221">
        <f>IF(N510="nulová",J510,0)</f>
        <v>0</v>
      </c>
      <c r="BJ510" s="20" t="s">
        <v>79</v>
      </c>
      <c r="BK510" s="221">
        <f>ROUND(I510*H510,2)</f>
        <v>0</v>
      </c>
      <c r="BL510" s="20" t="s">
        <v>130</v>
      </c>
      <c r="BM510" s="220" t="s">
        <v>788</v>
      </c>
    </row>
    <row r="511" s="2" customFormat="1">
      <c r="A511" s="41"/>
      <c r="B511" s="42"/>
      <c r="C511" s="43"/>
      <c r="D511" s="222" t="s">
        <v>132</v>
      </c>
      <c r="E511" s="43"/>
      <c r="F511" s="223" t="s">
        <v>789</v>
      </c>
      <c r="G511" s="43"/>
      <c r="H511" s="43"/>
      <c r="I511" s="224"/>
      <c r="J511" s="43"/>
      <c r="K511" s="43"/>
      <c r="L511" s="47"/>
      <c r="M511" s="225"/>
      <c r="N511" s="226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132</v>
      </c>
      <c r="AU511" s="20" t="s">
        <v>81</v>
      </c>
    </row>
    <row r="512" s="2" customFormat="1">
      <c r="A512" s="41"/>
      <c r="B512" s="42"/>
      <c r="C512" s="43"/>
      <c r="D512" s="227" t="s">
        <v>134</v>
      </c>
      <c r="E512" s="43"/>
      <c r="F512" s="228" t="s">
        <v>790</v>
      </c>
      <c r="G512" s="43"/>
      <c r="H512" s="43"/>
      <c r="I512" s="224"/>
      <c r="J512" s="43"/>
      <c r="K512" s="43"/>
      <c r="L512" s="47"/>
      <c r="M512" s="273"/>
      <c r="N512" s="274"/>
      <c r="O512" s="275"/>
      <c r="P512" s="275"/>
      <c r="Q512" s="275"/>
      <c r="R512" s="275"/>
      <c r="S512" s="275"/>
      <c r="T512" s="276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134</v>
      </c>
      <c r="AU512" s="20" t="s">
        <v>81</v>
      </c>
    </row>
    <row r="513" s="2" customFormat="1" ht="6.96" customHeight="1">
      <c r="A513" s="41"/>
      <c r="B513" s="62"/>
      <c r="C513" s="63"/>
      <c r="D513" s="63"/>
      <c r="E513" s="63"/>
      <c r="F513" s="63"/>
      <c r="G513" s="63"/>
      <c r="H513" s="63"/>
      <c r="I513" s="63"/>
      <c r="J513" s="63"/>
      <c r="K513" s="63"/>
      <c r="L513" s="47"/>
      <c r="M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</row>
  </sheetData>
  <sheetProtection sheet="1" autoFilter="0" formatColumns="0" formatRows="0" objects="1" scenarios="1" spinCount="100000" saltValue="gcv++NBrtWyf1L9e1oiNS4V2rLyVF0n2IYBRARIvlOLt/+WJineGHhI6FkFJj8ig1vHbZh1wuxp2RJYIEh1kpw==" hashValue="6bIvGTwiynGYJkdZa9W1AhhOf5N5NZHUshvHOBfmLl7sZ2X0uLiLOJ/byrkY2gpyjbzSMdkY4fe9U1Y2QvNBxA==" algorithmName="SHA-512" password="CC35"/>
  <autoFilter ref="C86:K5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3107142"/>
    <hyperlink ref="F97" r:id="rId2" display="https://podminky.urs.cz/item/CS_URS_2024_01/113107342"/>
    <hyperlink ref="F102" r:id="rId3" display="https://podminky.urs.cz/item/CS_URS_2024_01/113154363"/>
    <hyperlink ref="F108" r:id="rId4" display="https://podminky.urs.cz/item/CS_URS_2024_01/113154364"/>
    <hyperlink ref="F114" r:id="rId5" display="https://podminky.urs.cz/item/CS_URS_2024_01/113202111"/>
    <hyperlink ref="F119" r:id="rId6" display="https://podminky.urs.cz/item/CS_URS_2024_01/122252203"/>
    <hyperlink ref="F123" r:id="rId7" display="https://podminky.urs.cz/item/CS_URS_2024_01/132251103"/>
    <hyperlink ref="F133" r:id="rId8" display="https://podminky.urs.cz/item/CS_URS_2024_01/162751117"/>
    <hyperlink ref="F137" r:id="rId9" display="https://podminky.urs.cz/item/CS_URS_2024_01/162751119"/>
    <hyperlink ref="F142" r:id="rId10" display="https://podminky.urs.cz/item/CS_URS_2024_01/171201231"/>
    <hyperlink ref="F146" r:id="rId11" display="https://podminky.urs.cz/item/CS_URS_2024_01/174151101"/>
    <hyperlink ref="F159" r:id="rId12" display="https://podminky.urs.cz/item/CS_URS_2024_01/175151101"/>
    <hyperlink ref="F170" r:id="rId13" display="https://podminky.urs.cz/item/CS_URS_2024_01/181111121"/>
    <hyperlink ref="F174" r:id="rId14" display="https://podminky.urs.cz/item/CS_URS_2024_01/181252305"/>
    <hyperlink ref="F188" r:id="rId15" display="https://podminky.urs.cz/item/CS_URS_2024_01/181311103"/>
    <hyperlink ref="F195" r:id="rId16" display="https://podminky.urs.cz/item/CS_URS_2024_01/181411131"/>
    <hyperlink ref="F203" r:id="rId17" display="https://podminky.urs.cz/item/CS_URS_2024_01/451573111"/>
    <hyperlink ref="F211" r:id="rId18" display="https://podminky.urs.cz/item/CS_URS_2024_01/452112112"/>
    <hyperlink ref="F216" r:id="rId19" display="https://podminky.urs.cz/item/CS_URS_2024_01/452311131"/>
    <hyperlink ref="F222" r:id="rId20" display="https://podminky.urs.cz/item/CS_URS_2022_01/564771101"/>
    <hyperlink ref="F227" r:id="rId21" display="https://podminky.urs.cz/item/CS_URS_2024_01/564851111"/>
    <hyperlink ref="F236" r:id="rId22" display="https://podminky.urs.cz/item/CS_URS_2024_01/564861111"/>
    <hyperlink ref="F240" r:id="rId23" display="https://podminky.urs.cz/item/CS_URS_2024_01/565156101"/>
    <hyperlink ref="F245" r:id="rId24" display="https://podminky.urs.cz/item/CS_URS_2024_01/566901233"/>
    <hyperlink ref="F248" r:id="rId25" display="https://podminky.urs.cz/item/CS_URS_2024_01/566901261"/>
    <hyperlink ref="F257" r:id="rId26" display="https://podminky.urs.cz/item/CS_URS_2024_01/572141111"/>
    <hyperlink ref="F262" r:id="rId27" display="https://podminky.urs.cz/item/CS_URS_2024_01/572531121"/>
    <hyperlink ref="F266" r:id="rId28" display="https://podminky.urs.cz/item/CS_URS_2024_01/573211107"/>
    <hyperlink ref="F274" r:id="rId29" display="https://podminky.urs.cz/item/CS_URS_2024_01/577134121"/>
    <hyperlink ref="F278" r:id="rId30" display="https://podminky.urs.cz/item/CS_URS_2024_01/577144121"/>
    <hyperlink ref="F282" r:id="rId31" display="https://podminky.urs.cz/item/CS_URS_2024_01/577176121"/>
    <hyperlink ref="F286" r:id="rId32" display="https://podminky.urs.cz/item/CS_URS_2024_01/594511112"/>
    <hyperlink ref="F293" r:id="rId33" display="https://podminky.urs.cz/item/CS_URS_2024_01/596211110"/>
    <hyperlink ref="F303" r:id="rId34" display="https://podminky.urs.cz/item/CS_URS_2021_01/599632111"/>
    <hyperlink ref="F311" r:id="rId35" display="https://podminky.urs.cz/item/CS_URS_2024_01/871313121"/>
    <hyperlink ref="F322" r:id="rId36" display="https://podminky.urs.cz/item/CS_URS_2024_01/877315211"/>
    <hyperlink ref="F329" r:id="rId37" display="https://podminky.urs.cz/item/CS_URS_2024_01/877315221"/>
    <hyperlink ref="F334" r:id="rId38" display="https://podminky.urs.cz/item/CS_URS_2024_01/895941302"/>
    <hyperlink ref="F339" r:id="rId39" display="https://podminky.urs.cz/item/CS_URS_2024_01/895941313"/>
    <hyperlink ref="F344" r:id="rId40" display="https://podminky.urs.cz/item/CS_URS_2024_01/895941331"/>
    <hyperlink ref="F349" r:id="rId41" display="https://podminky.urs.cz/item/CS_URS_2024_01/899132121"/>
    <hyperlink ref="F352" r:id="rId42" display="https://podminky.urs.cz/item/CS_URS_2024_01/899201211"/>
    <hyperlink ref="F355" r:id="rId43" display="https://podminky.urs.cz/item/CS_URS_2024_01/899204112"/>
    <hyperlink ref="F363" r:id="rId44" display="https://podminky.urs.cz/item/CS_URS_2024_01/914111111"/>
    <hyperlink ref="F381" r:id="rId45" display="https://podminky.urs.cz/item/CS_URS_2024_01/914511112"/>
    <hyperlink ref="F386" r:id="rId46" display="https://podminky.urs.cz/item/CS_URS_2024_01/915111112"/>
    <hyperlink ref="F394" r:id="rId47" display="https://podminky.urs.cz/item/CS_URS_2024_01/915111122"/>
    <hyperlink ref="F397" r:id="rId48" display="https://podminky.urs.cz/item/CS_URS_2024_01/915121122"/>
    <hyperlink ref="F400" r:id="rId49" display="https://podminky.urs.cz/item/CS_URS_2024_01/915131112"/>
    <hyperlink ref="F408" r:id="rId50" display="https://podminky.urs.cz/item/CS_URS_2024_01/915211112"/>
    <hyperlink ref="F411" r:id="rId51" display="https://podminky.urs.cz/item/CS_URS_2024_01/915211122"/>
    <hyperlink ref="F414" r:id="rId52" display="https://podminky.urs.cz/item/CS_URS_2024_01/915221122"/>
    <hyperlink ref="F417" r:id="rId53" display="https://podminky.urs.cz/item/CS_URS_2024_01/915231112"/>
    <hyperlink ref="F420" r:id="rId54" display="https://podminky.urs.cz/item/CS_URS_2024_01/915611111"/>
    <hyperlink ref="F424" r:id="rId55" display="https://podminky.urs.cz/item/CS_URS_2024_01/915621111"/>
    <hyperlink ref="F427" r:id="rId56" display="https://podminky.urs.cz/item/CS_URS_2024_01/916111123"/>
    <hyperlink ref="F437" r:id="rId57" display="https://podminky.urs.cz/item/CS_URS_2024_01/916131213"/>
    <hyperlink ref="F457" r:id="rId58" display="https://podminky.urs.cz/item/CS_URS_2024_01/919413111"/>
    <hyperlink ref="F461" r:id="rId59" display="https://podminky.urs.cz/item/CS_URS_2024_01/919726123"/>
    <hyperlink ref="F465" r:id="rId60" display="https://podminky.urs.cz/item/CS_URS_2024_01/919731122"/>
    <hyperlink ref="F469" r:id="rId61" display="https://podminky.urs.cz/item/CS_URS_2024_01/919732211"/>
    <hyperlink ref="F472" r:id="rId62" display="https://podminky.urs.cz/item/CS_URS_2024_01/938902112"/>
    <hyperlink ref="F476" r:id="rId63" display="https://podminky.urs.cz/item/CS_URS_2024_01/938908411"/>
    <hyperlink ref="F480" r:id="rId64" display="https://podminky.urs.cz/item/CS_URS_2024_01/938909311"/>
    <hyperlink ref="F483" r:id="rId65" display="https://podminky.urs.cz/item/CS_URS_2024_01/966006132"/>
    <hyperlink ref="F486" r:id="rId66" display="https://podminky.urs.cz/item/CS_URS_2024_01/966006211"/>
    <hyperlink ref="F490" r:id="rId67" display="https://podminky.urs.cz/item/CS_URS_2024_01/997221561"/>
    <hyperlink ref="F494" r:id="rId68" display="https://podminky.urs.cz/item/CS_URS_2024_01/997221569"/>
    <hyperlink ref="F498" r:id="rId69" display="https://podminky.urs.cz/item/CS_URS_2024_01/997221571"/>
    <hyperlink ref="F501" r:id="rId70" display="https://podminky.urs.cz/item/CS_URS_2024_01/997221579"/>
    <hyperlink ref="F505" r:id="rId71" display="https://podminky.urs.cz/item/CS_URS_2024_01/997221861"/>
    <hyperlink ref="F508" r:id="rId72" display="https://podminky.urs.cz/item/CS_URS_2024_01/997221875"/>
    <hyperlink ref="F512" r:id="rId73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94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II/203 a III/20312 - křižovatka a chodníky Heřmanova Huť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791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29. 2. 2024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792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34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ROUND((SUM(BE88:BE412)),  2)</f>
        <v>0</v>
      </c>
      <c r="G33" s="41"/>
      <c r="H33" s="41"/>
      <c r="I33" s="151">
        <v>0.20999999999999999</v>
      </c>
      <c r="J33" s="150">
        <f>ROUND(((SUM(BE88:BE412))*I33),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ROUND((SUM(BF88:BF412)),  2)</f>
        <v>0</v>
      </c>
      <c r="G34" s="41"/>
      <c r="H34" s="41"/>
      <c r="I34" s="151">
        <v>0.14999999999999999</v>
      </c>
      <c r="J34" s="150">
        <f>ROUND(((SUM(BF88:BF412))*I34),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ROUND((SUM(BG88:BG412)),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ROUND((SUM(BH88:BH412)),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ROUND((SUM(BI88:BI412)),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II/203 a III/20312 - křižovatka a chodníky Heřmanova Huť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102 - KOMUNIKACE – CHODNÍKY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29. 2. 2024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Heřmanova Huť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Zítek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100</v>
      </c>
    </row>
    <row r="60" s="9" customFormat="1" ht="24.96" customHeight="1">
      <c r="A60" s="9"/>
      <c r="B60" s="168"/>
      <c r="C60" s="169"/>
      <c r="D60" s="170" t="s">
        <v>101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102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793</v>
      </c>
      <c r="E62" s="177"/>
      <c r="F62" s="177"/>
      <c r="G62" s="177"/>
      <c r="H62" s="177"/>
      <c r="I62" s="177"/>
      <c r="J62" s="178">
        <f>J216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103</v>
      </c>
      <c r="E63" s="177"/>
      <c r="F63" s="177"/>
      <c r="G63" s="177"/>
      <c r="H63" s="177"/>
      <c r="I63" s="177"/>
      <c r="J63" s="178">
        <f>J224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104</v>
      </c>
      <c r="E64" s="177"/>
      <c r="F64" s="177"/>
      <c r="G64" s="177"/>
      <c r="H64" s="177"/>
      <c r="I64" s="177"/>
      <c r="J64" s="178">
        <f>J230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105</v>
      </c>
      <c r="E65" s="177"/>
      <c r="F65" s="177"/>
      <c r="G65" s="177"/>
      <c r="H65" s="177"/>
      <c r="I65" s="177"/>
      <c r="J65" s="178">
        <f>J316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106</v>
      </c>
      <c r="E66" s="177"/>
      <c r="F66" s="177"/>
      <c r="G66" s="177"/>
      <c r="H66" s="177"/>
      <c r="I66" s="177"/>
      <c r="J66" s="178">
        <f>J334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107</v>
      </c>
      <c r="E67" s="177"/>
      <c r="F67" s="177"/>
      <c r="G67" s="177"/>
      <c r="H67" s="177"/>
      <c r="I67" s="177"/>
      <c r="J67" s="178">
        <f>J379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108</v>
      </c>
      <c r="E68" s="177"/>
      <c r="F68" s="177"/>
      <c r="G68" s="177"/>
      <c r="H68" s="177"/>
      <c r="I68" s="177"/>
      <c r="J68" s="178">
        <f>J409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109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II/203 a III/20312 - křižovatka a chodníky Heřmanova Huť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95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102 - KOMUNIKACE – CHODNÍKY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29. 2. 2024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Obec Heřmanova Huť</v>
      </c>
      <c r="G84" s="43"/>
      <c r="H84" s="43"/>
      <c r="I84" s="35" t="s">
        <v>31</v>
      </c>
      <c r="J84" s="39" t="str">
        <f>E21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33</v>
      </c>
      <c r="J85" s="39" t="str">
        <f>E24</f>
        <v>Zítek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110</v>
      </c>
      <c r="D87" s="183" t="s">
        <v>56</v>
      </c>
      <c r="E87" s="183" t="s">
        <v>52</v>
      </c>
      <c r="F87" s="183" t="s">
        <v>53</v>
      </c>
      <c r="G87" s="183" t="s">
        <v>111</v>
      </c>
      <c r="H87" s="183" t="s">
        <v>112</v>
      </c>
      <c r="I87" s="183" t="s">
        <v>113</v>
      </c>
      <c r="J87" s="184" t="s">
        <v>99</v>
      </c>
      <c r="K87" s="185" t="s">
        <v>114</v>
      </c>
      <c r="L87" s="186"/>
      <c r="M87" s="95" t="s">
        <v>19</v>
      </c>
      <c r="N87" s="96" t="s">
        <v>41</v>
      </c>
      <c r="O87" s="96" t="s">
        <v>115</v>
      </c>
      <c r="P87" s="96" t="s">
        <v>116</v>
      </c>
      <c r="Q87" s="96" t="s">
        <v>117</v>
      </c>
      <c r="R87" s="96" t="s">
        <v>118</v>
      </c>
      <c r="S87" s="96" t="s">
        <v>119</v>
      </c>
      <c r="T87" s="97" t="s">
        <v>120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121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</f>
        <v>0</v>
      </c>
      <c r="Q88" s="99"/>
      <c r="R88" s="189">
        <f>R89</f>
        <v>874.18009894000011</v>
      </c>
      <c r="S88" s="99"/>
      <c r="T88" s="190">
        <f>T89</f>
        <v>112.776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70</v>
      </c>
      <c r="AU88" s="20" t="s">
        <v>100</v>
      </c>
      <c r="BK88" s="191">
        <f>BK89</f>
        <v>0</v>
      </c>
    </row>
    <row r="89" s="12" customFormat="1" ht="25.92" customHeight="1">
      <c r="A89" s="12"/>
      <c r="B89" s="192"/>
      <c r="C89" s="193"/>
      <c r="D89" s="194" t="s">
        <v>70</v>
      </c>
      <c r="E89" s="195" t="s">
        <v>122</v>
      </c>
      <c r="F89" s="195" t="s">
        <v>123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P90+P216+P224+P230+P316+P334+P379+P409</f>
        <v>0</v>
      </c>
      <c r="Q89" s="200"/>
      <c r="R89" s="201">
        <f>R90+R216+R224+R230+R316+R334+R379+R409</f>
        <v>874.18009894000011</v>
      </c>
      <c r="S89" s="200"/>
      <c r="T89" s="202">
        <f>T90+T216+T224+T230+T316+T334+T379+T409</f>
        <v>112.776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79</v>
      </c>
      <c r="AT89" s="204" t="s">
        <v>70</v>
      </c>
      <c r="AU89" s="204" t="s">
        <v>71</v>
      </c>
      <c r="AY89" s="203" t="s">
        <v>124</v>
      </c>
      <c r="BK89" s="205">
        <f>BK90+BK216+BK224+BK230+BK316+BK334+BK379+BK409</f>
        <v>0</v>
      </c>
    </row>
    <row r="90" s="12" customFormat="1" ht="22.8" customHeight="1">
      <c r="A90" s="12"/>
      <c r="B90" s="192"/>
      <c r="C90" s="193"/>
      <c r="D90" s="194" t="s">
        <v>70</v>
      </c>
      <c r="E90" s="206" t="s">
        <v>79</v>
      </c>
      <c r="F90" s="206" t="s">
        <v>125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SUM(P91:P215)</f>
        <v>0</v>
      </c>
      <c r="Q90" s="200"/>
      <c r="R90" s="201">
        <f>SUM(R91:R215)</f>
        <v>145.26626764000002</v>
      </c>
      <c r="S90" s="200"/>
      <c r="T90" s="202">
        <f>SUM(T91:T215)</f>
        <v>112.776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79</v>
      </c>
      <c r="AT90" s="204" t="s">
        <v>70</v>
      </c>
      <c r="AU90" s="204" t="s">
        <v>79</v>
      </c>
      <c r="AY90" s="203" t="s">
        <v>124</v>
      </c>
      <c r="BK90" s="205">
        <f>SUM(BK91:BK215)</f>
        <v>0</v>
      </c>
    </row>
    <row r="91" s="2" customFormat="1" ht="16.5" customHeight="1">
      <c r="A91" s="41"/>
      <c r="B91" s="42"/>
      <c r="C91" s="208" t="s">
        <v>79</v>
      </c>
      <c r="D91" s="208" t="s">
        <v>126</v>
      </c>
      <c r="E91" s="209" t="s">
        <v>794</v>
      </c>
      <c r="F91" s="210" t="s">
        <v>795</v>
      </c>
      <c r="G91" s="211" t="s">
        <v>129</v>
      </c>
      <c r="H91" s="212">
        <v>263</v>
      </c>
      <c r="I91" s="213"/>
      <c r="J91" s="214">
        <f>ROUND(I91*H91,2)</f>
        <v>0</v>
      </c>
      <c r="K91" s="215"/>
      <c r="L91" s="47"/>
      <c r="M91" s="216" t="s">
        <v>19</v>
      </c>
      <c r="N91" s="217" t="s">
        <v>42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0.26000000000000001</v>
      </c>
      <c r="T91" s="219">
        <f>S91*H91</f>
        <v>68.379999999999995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130</v>
      </c>
      <c r="AT91" s="220" t="s">
        <v>126</v>
      </c>
      <c r="AU91" s="220" t="s">
        <v>81</v>
      </c>
      <c r="AY91" s="20" t="s">
        <v>124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79</v>
      </c>
      <c r="BK91" s="221">
        <f>ROUND(I91*H91,2)</f>
        <v>0</v>
      </c>
      <c r="BL91" s="20" t="s">
        <v>130</v>
      </c>
      <c r="BM91" s="220" t="s">
        <v>796</v>
      </c>
    </row>
    <row r="92" s="2" customFormat="1">
      <c r="A92" s="41"/>
      <c r="B92" s="42"/>
      <c r="C92" s="43"/>
      <c r="D92" s="222" t="s">
        <v>132</v>
      </c>
      <c r="E92" s="43"/>
      <c r="F92" s="223" t="s">
        <v>797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132</v>
      </c>
      <c r="AU92" s="20" t="s">
        <v>81</v>
      </c>
    </row>
    <row r="93" s="2" customFormat="1">
      <c r="A93" s="41"/>
      <c r="B93" s="42"/>
      <c r="C93" s="43"/>
      <c r="D93" s="227" t="s">
        <v>134</v>
      </c>
      <c r="E93" s="43"/>
      <c r="F93" s="228" t="s">
        <v>798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134</v>
      </c>
      <c r="AU93" s="20" t="s">
        <v>81</v>
      </c>
    </row>
    <row r="94" s="13" customFormat="1">
      <c r="A94" s="13"/>
      <c r="B94" s="230"/>
      <c r="C94" s="231"/>
      <c r="D94" s="222" t="s">
        <v>138</v>
      </c>
      <c r="E94" s="232" t="s">
        <v>19</v>
      </c>
      <c r="F94" s="233" t="s">
        <v>799</v>
      </c>
      <c r="G94" s="231"/>
      <c r="H94" s="234">
        <v>263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138</v>
      </c>
      <c r="AU94" s="240" t="s">
        <v>81</v>
      </c>
      <c r="AV94" s="13" t="s">
        <v>81</v>
      </c>
      <c r="AW94" s="13" t="s">
        <v>32</v>
      </c>
      <c r="AX94" s="13" t="s">
        <v>79</v>
      </c>
      <c r="AY94" s="240" t="s">
        <v>124</v>
      </c>
    </row>
    <row r="95" s="2" customFormat="1" ht="16.5" customHeight="1">
      <c r="A95" s="41"/>
      <c r="B95" s="42"/>
      <c r="C95" s="208" t="s">
        <v>81</v>
      </c>
      <c r="D95" s="208" t="s">
        <v>126</v>
      </c>
      <c r="E95" s="209" t="s">
        <v>800</v>
      </c>
      <c r="F95" s="210" t="s">
        <v>801</v>
      </c>
      <c r="G95" s="211" t="s">
        <v>129</v>
      </c>
      <c r="H95" s="212">
        <v>4.5</v>
      </c>
      <c r="I95" s="213"/>
      <c r="J95" s="214">
        <f>ROUND(I95*H95,2)</f>
        <v>0</v>
      </c>
      <c r="K95" s="215"/>
      <c r="L95" s="47"/>
      <c r="M95" s="216" t="s">
        <v>19</v>
      </c>
      <c r="N95" s="217" t="s">
        <v>42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0.40799999999999997</v>
      </c>
      <c r="T95" s="219">
        <f>S95*H95</f>
        <v>1.8359999999999999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130</v>
      </c>
      <c r="AT95" s="220" t="s">
        <v>126</v>
      </c>
      <c r="AU95" s="220" t="s">
        <v>81</v>
      </c>
      <c r="AY95" s="20" t="s">
        <v>124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79</v>
      </c>
      <c r="BK95" s="221">
        <f>ROUND(I95*H95,2)</f>
        <v>0</v>
      </c>
      <c r="BL95" s="20" t="s">
        <v>130</v>
      </c>
      <c r="BM95" s="220" t="s">
        <v>802</v>
      </c>
    </row>
    <row r="96" s="2" customFormat="1">
      <c r="A96" s="41"/>
      <c r="B96" s="42"/>
      <c r="C96" s="43"/>
      <c r="D96" s="222" t="s">
        <v>132</v>
      </c>
      <c r="E96" s="43"/>
      <c r="F96" s="223" t="s">
        <v>803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</v>
      </c>
      <c r="AU96" s="20" t="s">
        <v>81</v>
      </c>
    </row>
    <row r="97" s="2" customFormat="1">
      <c r="A97" s="41"/>
      <c r="B97" s="42"/>
      <c r="C97" s="43"/>
      <c r="D97" s="227" t="s">
        <v>134</v>
      </c>
      <c r="E97" s="43"/>
      <c r="F97" s="228" t="s">
        <v>804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134</v>
      </c>
      <c r="AU97" s="20" t="s">
        <v>81</v>
      </c>
    </row>
    <row r="98" s="2" customFormat="1">
      <c r="A98" s="41"/>
      <c r="B98" s="42"/>
      <c r="C98" s="43"/>
      <c r="D98" s="222" t="s">
        <v>136</v>
      </c>
      <c r="E98" s="43"/>
      <c r="F98" s="229" t="s">
        <v>805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136</v>
      </c>
      <c r="AU98" s="20" t="s">
        <v>81</v>
      </c>
    </row>
    <row r="99" s="13" customFormat="1">
      <c r="A99" s="13"/>
      <c r="B99" s="230"/>
      <c r="C99" s="231"/>
      <c r="D99" s="222" t="s">
        <v>138</v>
      </c>
      <c r="E99" s="232" t="s">
        <v>19</v>
      </c>
      <c r="F99" s="233" t="s">
        <v>806</v>
      </c>
      <c r="G99" s="231"/>
      <c r="H99" s="234">
        <v>4.5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138</v>
      </c>
      <c r="AU99" s="240" t="s">
        <v>81</v>
      </c>
      <c r="AV99" s="13" t="s">
        <v>81</v>
      </c>
      <c r="AW99" s="13" t="s">
        <v>32</v>
      </c>
      <c r="AX99" s="13" t="s">
        <v>79</v>
      </c>
      <c r="AY99" s="240" t="s">
        <v>124</v>
      </c>
    </row>
    <row r="100" s="2" customFormat="1" ht="16.5" customHeight="1">
      <c r="A100" s="41"/>
      <c r="B100" s="42"/>
      <c r="C100" s="208" t="s">
        <v>147</v>
      </c>
      <c r="D100" s="208" t="s">
        <v>126</v>
      </c>
      <c r="E100" s="209" t="s">
        <v>140</v>
      </c>
      <c r="F100" s="210" t="s">
        <v>141</v>
      </c>
      <c r="G100" s="211" t="s">
        <v>129</v>
      </c>
      <c r="H100" s="212">
        <v>78</v>
      </c>
      <c r="I100" s="213"/>
      <c r="J100" s="214">
        <f>ROUND(I100*H100,2)</f>
        <v>0</v>
      </c>
      <c r="K100" s="215"/>
      <c r="L100" s="47"/>
      <c r="M100" s="216" t="s">
        <v>19</v>
      </c>
      <c r="N100" s="217" t="s">
        <v>42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0.22</v>
      </c>
      <c r="T100" s="219">
        <f>S100*H100</f>
        <v>17.16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130</v>
      </c>
      <c r="AT100" s="220" t="s">
        <v>126</v>
      </c>
      <c r="AU100" s="220" t="s">
        <v>81</v>
      </c>
      <c r="AY100" s="20" t="s">
        <v>124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79</v>
      </c>
      <c r="BK100" s="221">
        <f>ROUND(I100*H100,2)</f>
        <v>0</v>
      </c>
      <c r="BL100" s="20" t="s">
        <v>130</v>
      </c>
      <c r="BM100" s="220" t="s">
        <v>807</v>
      </c>
    </row>
    <row r="101" s="2" customFormat="1">
      <c r="A101" s="41"/>
      <c r="B101" s="42"/>
      <c r="C101" s="43"/>
      <c r="D101" s="222" t="s">
        <v>132</v>
      </c>
      <c r="E101" s="43"/>
      <c r="F101" s="223" t="s">
        <v>143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132</v>
      </c>
      <c r="AU101" s="20" t="s">
        <v>81</v>
      </c>
    </row>
    <row r="102" s="2" customFormat="1">
      <c r="A102" s="41"/>
      <c r="B102" s="42"/>
      <c r="C102" s="43"/>
      <c r="D102" s="227" t="s">
        <v>134</v>
      </c>
      <c r="E102" s="43"/>
      <c r="F102" s="228" t="s">
        <v>144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134</v>
      </c>
      <c r="AU102" s="20" t="s">
        <v>81</v>
      </c>
    </row>
    <row r="103" s="2" customFormat="1">
      <c r="A103" s="41"/>
      <c r="B103" s="42"/>
      <c r="C103" s="43"/>
      <c r="D103" s="222" t="s">
        <v>136</v>
      </c>
      <c r="E103" s="43"/>
      <c r="F103" s="229" t="s">
        <v>808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136</v>
      </c>
      <c r="AU103" s="20" t="s">
        <v>81</v>
      </c>
    </row>
    <row r="104" s="13" customFormat="1">
      <c r="A104" s="13"/>
      <c r="B104" s="230"/>
      <c r="C104" s="231"/>
      <c r="D104" s="222" t="s">
        <v>138</v>
      </c>
      <c r="E104" s="232" t="s">
        <v>19</v>
      </c>
      <c r="F104" s="233" t="s">
        <v>809</v>
      </c>
      <c r="G104" s="231"/>
      <c r="H104" s="234">
        <v>78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138</v>
      </c>
      <c r="AU104" s="240" t="s">
        <v>81</v>
      </c>
      <c r="AV104" s="13" t="s">
        <v>81</v>
      </c>
      <c r="AW104" s="13" t="s">
        <v>32</v>
      </c>
      <c r="AX104" s="13" t="s">
        <v>79</v>
      </c>
      <c r="AY104" s="240" t="s">
        <v>124</v>
      </c>
    </row>
    <row r="105" s="2" customFormat="1" ht="21.75" customHeight="1">
      <c r="A105" s="41"/>
      <c r="B105" s="42"/>
      <c r="C105" s="208" t="s">
        <v>130</v>
      </c>
      <c r="D105" s="208" t="s">
        <v>126</v>
      </c>
      <c r="E105" s="209" t="s">
        <v>156</v>
      </c>
      <c r="F105" s="210" t="s">
        <v>157</v>
      </c>
      <c r="G105" s="211" t="s">
        <v>129</v>
      </c>
      <c r="H105" s="212">
        <v>76</v>
      </c>
      <c r="I105" s="213"/>
      <c r="J105" s="214">
        <f>ROUND(I105*H105,2)</f>
        <v>0</v>
      </c>
      <c r="K105" s="215"/>
      <c r="L105" s="47"/>
      <c r="M105" s="216" t="s">
        <v>19</v>
      </c>
      <c r="N105" s="217" t="s">
        <v>42</v>
      </c>
      <c r="O105" s="87"/>
      <c r="P105" s="218">
        <f>O105*H105</f>
        <v>0</v>
      </c>
      <c r="Q105" s="218">
        <v>0.00015714</v>
      </c>
      <c r="R105" s="218">
        <f>Q105*H105</f>
        <v>0.011942640000000001</v>
      </c>
      <c r="S105" s="218">
        <v>0.23000000000000001</v>
      </c>
      <c r="T105" s="219">
        <f>S105*H105</f>
        <v>17.48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130</v>
      </c>
      <c r="AT105" s="220" t="s">
        <v>126</v>
      </c>
      <c r="AU105" s="220" t="s">
        <v>81</v>
      </c>
      <c r="AY105" s="20" t="s">
        <v>124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79</v>
      </c>
      <c r="BK105" s="221">
        <f>ROUND(I105*H105,2)</f>
        <v>0</v>
      </c>
      <c r="BL105" s="20" t="s">
        <v>130</v>
      </c>
      <c r="BM105" s="220" t="s">
        <v>810</v>
      </c>
    </row>
    <row r="106" s="2" customFormat="1">
      <c r="A106" s="41"/>
      <c r="B106" s="42"/>
      <c r="C106" s="43"/>
      <c r="D106" s="222" t="s">
        <v>132</v>
      </c>
      <c r="E106" s="43"/>
      <c r="F106" s="223" t="s">
        <v>159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132</v>
      </c>
      <c r="AU106" s="20" t="s">
        <v>81</v>
      </c>
    </row>
    <row r="107" s="2" customFormat="1">
      <c r="A107" s="41"/>
      <c r="B107" s="42"/>
      <c r="C107" s="43"/>
      <c r="D107" s="227" t="s">
        <v>134</v>
      </c>
      <c r="E107" s="43"/>
      <c r="F107" s="228" t="s">
        <v>160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134</v>
      </c>
      <c r="AU107" s="20" t="s">
        <v>81</v>
      </c>
    </row>
    <row r="108" s="2" customFormat="1">
      <c r="A108" s="41"/>
      <c r="B108" s="42"/>
      <c r="C108" s="43"/>
      <c r="D108" s="222" t="s">
        <v>136</v>
      </c>
      <c r="E108" s="43"/>
      <c r="F108" s="229" t="s">
        <v>153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136</v>
      </c>
      <c r="AU108" s="20" t="s">
        <v>81</v>
      </c>
    </row>
    <row r="109" s="2" customFormat="1" ht="16.5" customHeight="1">
      <c r="A109" s="41"/>
      <c r="B109" s="42"/>
      <c r="C109" s="208" t="s">
        <v>163</v>
      </c>
      <c r="D109" s="208" t="s">
        <v>126</v>
      </c>
      <c r="E109" s="209" t="s">
        <v>164</v>
      </c>
      <c r="F109" s="210" t="s">
        <v>165</v>
      </c>
      <c r="G109" s="211" t="s">
        <v>166</v>
      </c>
      <c r="H109" s="212">
        <v>16</v>
      </c>
      <c r="I109" s="213"/>
      <c r="J109" s="214">
        <f>ROUND(I109*H109,2)</f>
        <v>0</v>
      </c>
      <c r="K109" s="215"/>
      <c r="L109" s="47"/>
      <c r="M109" s="216" t="s">
        <v>19</v>
      </c>
      <c r="N109" s="217" t="s">
        <v>42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0.20499999999999999</v>
      </c>
      <c r="T109" s="219">
        <f>S109*H109</f>
        <v>3.2799999999999998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130</v>
      </c>
      <c r="AT109" s="220" t="s">
        <v>126</v>
      </c>
      <c r="AU109" s="220" t="s">
        <v>81</v>
      </c>
      <c r="AY109" s="20" t="s">
        <v>124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79</v>
      </c>
      <c r="BK109" s="221">
        <f>ROUND(I109*H109,2)</f>
        <v>0</v>
      </c>
      <c r="BL109" s="20" t="s">
        <v>130</v>
      </c>
      <c r="BM109" s="220" t="s">
        <v>811</v>
      </c>
    </row>
    <row r="110" s="2" customFormat="1">
      <c r="A110" s="41"/>
      <c r="B110" s="42"/>
      <c r="C110" s="43"/>
      <c r="D110" s="222" t="s">
        <v>132</v>
      </c>
      <c r="E110" s="43"/>
      <c r="F110" s="223" t="s">
        <v>168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132</v>
      </c>
      <c r="AU110" s="20" t="s">
        <v>81</v>
      </c>
    </row>
    <row r="111" s="2" customFormat="1">
      <c r="A111" s="41"/>
      <c r="B111" s="42"/>
      <c r="C111" s="43"/>
      <c r="D111" s="227" t="s">
        <v>134</v>
      </c>
      <c r="E111" s="43"/>
      <c r="F111" s="228" t="s">
        <v>169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134</v>
      </c>
      <c r="AU111" s="20" t="s">
        <v>81</v>
      </c>
    </row>
    <row r="112" s="2" customFormat="1" ht="16.5" customHeight="1">
      <c r="A112" s="41"/>
      <c r="B112" s="42"/>
      <c r="C112" s="208" t="s">
        <v>172</v>
      </c>
      <c r="D112" s="208" t="s">
        <v>126</v>
      </c>
      <c r="E112" s="209" t="s">
        <v>812</v>
      </c>
      <c r="F112" s="210" t="s">
        <v>813</v>
      </c>
      <c r="G112" s="211" t="s">
        <v>166</v>
      </c>
      <c r="H112" s="212">
        <v>116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42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0.040000000000000001</v>
      </c>
      <c r="T112" s="219">
        <f>S112*H112</f>
        <v>4.6399999999999997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130</v>
      </c>
      <c r="AT112" s="220" t="s">
        <v>126</v>
      </c>
      <c r="AU112" s="220" t="s">
        <v>81</v>
      </c>
      <c r="AY112" s="20" t="s">
        <v>124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79</v>
      </c>
      <c r="BK112" s="221">
        <f>ROUND(I112*H112,2)</f>
        <v>0</v>
      </c>
      <c r="BL112" s="20" t="s">
        <v>130</v>
      </c>
      <c r="BM112" s="220" t="s">
        <v>814</v>
      </c>
    </row>
    <row r="113" s="2" customFormat="1">
      <c r="A113" s="41"/>
      <c r="B113" s="42"/>
      <c r="C113" s="43"/>
      <c r="D113" s="222" t="s">
        <v>132</v>
      </c>
      <c r="E113" s="43"/>
      <c r="F113" s="223" t="s">
        <v>815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</v>
      </c>
      <c r="AU113" s="20" t="s">
        <v>81</v>
      </c>
    </row>
    <row r="114" s="2" customFormat="1">
      <c r="A114" s="41"/>
      <c r="B114" s="42"/>
      <c r="C114" s="43"/>
      <c r="D114" s="227" t="s">
        <v>134</v>
      </c>
      <c r="E114" s="43"/>
      <c r="F114" s="228" t="s">
        <v>816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134</v>
      </c>
      <c r="AU114" s="20" t="s">
        <v>81</v>
      </c>
    </row>
    <row r="115" s="2" customFormat="1" ht="16.5" customHeight="1">
      <c r="A115" s="41"/>
      <c r="B115" s="42"/>
      <c r="C115" s="208" t="s">
        <v>180</v>
      </c>
      <c r="D115" s="208" t="s">
        <v>126</v>
      </c>
      <c r="E115" s="209" t="s">
        <v>817</v>
      </c>
      <c r="F115" s="210" t="s">
        <v>818</v>
      </c>
      <c r="G115" s="211" t="s">
        <v>166</v>
      </c>
      <c r="H115" s="212">
        <v>10</v>
      </c>
      <c r="I115" s="213"/>
      <c r="J115" s="214">
        <f>ROUND(I115*H115,2)</f>
        <v>0</v>
      </c>
      <c r="K115" s="215"/>
      <c r="L115" s="47"/>
      <c r="M115" s="216" t="s">
        <v>19</v>
      </c>
      <c r="N115" s="217" t="s">
        <v>42</v>
      </c>
      <c r="O115" s="87"/>
      <c r="P115" s="218">
        <f>O115*H115</f>
        <v>0</v>
      </c>
      <c r="Q115" s="218">
        <v>0.00010000000000000001</v>
      </c>
      <c r="R115" s="218">
        <f>Q115*H115</f>
        <v>0.001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130</v>
      </c>
      <c r="AT115" s="220" t="s">
        <v>126</v>
      </c>
      <c r="AU115" s="220" t="s">
        <v>81</v>
      </c>
      <c r="AY115" s="20" t="s">
        <v>124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79</v>
      </c>
      <c r="BK115" s="221">
        <f>ROUND(I115*H115,2)</f>
        <v>0</v>
      </c>
      <c r="BL115" s="20" t="s">
        <v>130</v>
      </c>
      <c r="BM115" s="220" t="s">
        <v>819</v>
      </c>
    </row>
    <row r="116" s="2" customFormat="1">
      <c r="A116" s="41"/>
      <c r="B116" s="42"/>
      <c r="C116" s="43"/>
      <c r="D116" s="222" t="s">
        <v>132</v>
      </c>
      <c r="E116" s="43"/>
      <c r="F116" s="223" t="s">
        <v>820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132</v>
      </c>
      <c r="AU116" s="20" t="s">
        <v>81</v>
      </c>
    </row>
    <row r="117" s="2" customFormat="1">
      <c r="A117" s="41"/>
      <c r="B117" s="42"/>
      <c r="C117" s="43"/>
      <c r="D117" s="227" t="s">
        <v>134</v>
      </c>
      <c r="E117" s="43"/>
      <c r="F117" s="228" t="s">
        <v>821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134</v>
      </c>
      <c r="AU117" s="20" t="s">
        <v>81</v>
      </c>
    </row>
    <row r="118" s="2" customFormat="1" ht="16.5" customHeight="1">
      <c r="A118" s="41"/>
      <c r="B118" s="42"/>
      <c r="C118" s="208" t="s">
        <v>192</v>
      </c>
      <c r="D118" s="208" t="s">
        <v>126</v>
      </c>
      <c r="E118" s="209" t="s">
        <v>822</v>
      </c>
      <c r="F118" s="210" t="s">
        <v>823</v>
      </c>
      <c r="G118" s="211" t="s">
        <v>166</v>
      </c>
      <c r="H118" s="212">
        <v>10</v>
      </c>
      <c r="I118" s="213"/>
      <c r="J118" s="214">
        <f>ROUND(I118*H118,2)</f>
        <v>0</v>
      </c>
      <c r="K118" s="215"/>
      <c r="L118" s="47"/>
      <c r="M118" s="216" t="s">
        <v>19</v>
      </c>
      <c r="N118" s="217" t="s">
        <v>42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130</v>
      </c>
      <c r="AT118" s="220" t="s">
        <v>126</v>
      </c>
      <c r="AU118" s="220" t="s">
        <v>81</v>
      </c>
      <c r="AY118" s="20" t="s">
        <v>124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79</v>
      </c>
      <c r="BK118" s="221">
        <f>ROUND(I118*H118,2)</f>
        <v>0</v>
      </c>
      <c r="BL118" s="20" t="s">
        <v>130</v>
      </c>
      <c r="BM118" s="220" t="s">
        <v>824</v>
      </c>
    </row>
    <row r="119" s="2" customFormat="1">
      <c r="A119" s="41"/>
      <c r="B119" s="42"/>
      <c r="C119" s="43"/>
      <c r="D119" s="222" t="s">
        <v>132</v>
      </c>
      <c r="E119" s="43"/>
      <c r="F119" s="223" t="s">
        <v>825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132</v>
      </c>
      <c r="AU119" s="20" t="s">
        <v>81</v>
      </c>
    </row>
    <row r="120" s="2" customFormat="1">
      <c r="A120" s="41"/>
      <c r="B120" s="42"/>
      <c r="C120" s="43"/>
      <c r="D120" s="227" t="s">
        <v>134</v>
      </c>
      <c r="E120" s="43"/>
      <c r="F120" s="228" t="s">
        <v>826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134</v>
      </c>
      <c r="AU120" s="20" t="s">
        <v>81</v>
      </c>
    </row>
    <row r="121" s="2" customFormat="1" ht="21.75" customHeight="1">
      <c r="A121" s="41"/>
      <c r="B121" s="42"/>
      <c r="C121" s="208" t="s">
        <v>91</v>
      </c>
      <c r="D121" s="208" t="s">
        <v>126</v>
      </c>
      <c r="E121" s="209" t="s">
        <v>173</v>
      </c>
      <c r="F121" s="210" t="s">
        <v>174</v>
      </c>
      <c r="G121" s="211" t="s">
        <v>175</v>
      </c>
      <c r="H121" s="212">
        <v>274.64999999999998</v>
      </c>
      <c r="I121" s="213"/>
      <c r="J121" s="214">
        <f>ROUND(I121*H121,2)</f>
        <v>0</v>
      </c>
      <c r="K121" s="215"/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130</v>
      </c>
      <c r="AT121" s="220" t="s">
        <v>126</v>
      </c>
      <c r="AU121" s="220" t="s">
        <v>81</v>
      </c>
      <c r="AY121" s="20" t="s">
        <v>124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79</v>
      </c>
      <c r="BK121" s="221">
        <f>ROUND(I121*H121,2)</f>
        <v>0</v>
      </c>
      <c r="BL121" s="20" t="s">
        <v>130</v>
      </c>
      <c r="BM121" s="220" t="s">
        <v>827</v>
      </c>
    </row>
    <row r="122" s="2" customFormat="1">
      <c r="A122" s="41"/>
      <c r="B122" s="42"/>
      <c r="C122" s="43"/>
      <c r="D122" s="222" t="s">
        <v>132</v>
      </c>
      <c r="E122" s="43"/>
      <c r="F122" s="223" t="s">
        <v>177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132</v>
      </c>
      <c r="AU122" s="20" t="s">
        <v>81</v>
      </c>
    </row>
    <row r="123" s="2" customFormat="1">
      <c r="A123" s="41"/>
      <c r="B123" s="42"/>
      <c r="C123" s="43"/>
      <c r="D123" s="227" t="s">
        <v>134</v>
      </c>
      <c r="E123" s="43"/>
      <c r="F123" s="228" t="s">
        <v>178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134</v>
      </c>
      <c r="AU123" s="20" t="s">
        <v>81</v>
      </c>
    </row>
    <row r="124" s="14" customFormat="1">
      <c r="A124" s="14"/>
      <c r="B124" s="241"/>
      <c r="C124" s="242"/>
      <c r="D124" s="222" t="s">
        <v>138</v>
      </c>
      <c r="E124" s="243" t="s">
        <v>19</v>
      </c>
      <c r="F124" s="244" t="s">
        <v>161</v>
      </c>
      <c r="G124" s="242"/>
      <c r="H124" s="243" t="s">
        <v>19</v>
      </c>
      <c r="I124" s="245"/>
      <c r="J124" s="242"/>
      <c r="K124" s="242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138</v>
      </c>
      <c r="AU124" s="250" t="s">
        <v>81</v>
      </c>
      <c r="AV124" s="14" t="s">
        <v>79</v>
      </c>
      <c r="AW124" s="14" t="s">
        <v>32</v>
      </c>
      <c r="AX124" s="14" t="s">
        <v>71</v>
      </c>
      <c r="AY124" s="250" t="s">
        <v>124</v>
      </c>
    </row>
    <row r="125" s="13" customFormat="1">
      <c r="A125" s="13"/>
      <c r="B125" s="230"/>
      <c r="C125" s="231"/>
      <c r="D125" s="222" t="s">
        <v>138</v>
      </c>
      <c r="E125" s="232" t="s">
        <v>19</v>
      </c>
      <c r="F125" s="233" t="s">
        <v>828</v>
      </c>
      <c r="G125" s="231"/>
      <c r="H125" s="234">
        <v>137.75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138</v>
      </c>
      <c r="AU125" s="240" t="s">
        <v>81</v>
      </c>
      <c r="AV125" s="13" t="s">
        <v>81</v>
      </c>
      <c r="AW125" s="13" t="s">
        <v>32</v>
      </c>
      <c r="AX125" s="13" t="s">
        <v>71</v>
      </c>
      <c r="AY125" s="240" t="s">
        <v>124</v>
      </c>
    </row>
    <row r="126" s="14" customFormat="1">
      <c r="A126" s="14"/>
      <c r="B126" s="241"/>
      <c r="C126" s="242"/>
      <c r="D126" s="222" t="s">
        <v>138</v>
      </c>
      <c r="E126" s="243" t="s">
        <v>19</v>
      </c>
      <c r="F126" s="244" t="s">
        <v>829</v>
      </c>
      <c r="G126" s="242"/>
      <c r="H126" s="243" t="s">
        <v>19</v>
      </c>
      <c r="I126" s="245"/>
      <c r="J126" s="242"/>
      <c r="K126" s="242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138</v>
      </c>
      <c r="AU126" s="250" t="s">
        <v>81</v>
      </c>
      <c r="AV126" s="14" t="s">
        <v>79</v>
      </c>
      <c r="AW126" s="14" t="s">
        <v>32</v>
      </c>
      <c r="AX126" s="14" t="s">
        <v>71</v>
      </c>
      <c r="AY126" s="250" t="s">
        <v>124</v>
      </c>
    </row>
    <row r="127" s="13" customFormat="1">
      <c r="A127" s="13"/>
      <c r="B127" s="230"/>
      <c r="C127" s="231"/>
      <c r="D127" s="222" t="s">
        <v>138</v>
      </c>
      <c r="E127" s="232" t="s">
        <v>19</v>
      </c>
      <c r="F127" s="233" t="s">
        <v>830</v>
      </c>
      <c r="G127" s="231"/>
      <c r="H127" s="234">
        <v>92.5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138</v>
      </c>
      <c r="AU127" s="240" t="s">
        <v>81</v>
      </c>
      <c r="AV127" s="13" t="s">
        <v>81</v>
      </c>
      <c r="AW127" s="13" t="s">
        <v>32</v>
      </c>
      <c r="AX127" s="13" t="s">
        <v>71</v>
      </c>
      <c r="AY127" s="240" t="s">
        <v>124</v>
      </c>
    </row>
    <row r="128" s="14" customFormat="1">
      <c r="A128" s="14"/>
      <c r="B128" s="241"/>
      <c r="C128" s="242"/>
      <c r="D128" s="222" t="s">
        <v>138</v>
      </c>
      <c r="E128" s="243" t="s">
        <v>19</v>
      </c>
      <c r="F128" s="244" t="s">
        <v>154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138</v>
      </c>
      <c r="AU128" s="250" t="s">
        <v>81</v>
      </c>
      <c r="AV128" s="14" t="s">
        <v>79</v>
      </c>
      <c r="AW128" s="14" t="s">
        <v>32</v>
      </c>
      <c r="AX128" s="14" t="s">
        <v>71</v>
      </c>
      <c r="AY128" s="250" t="s">
        <v>124</v>
      </c>
    </row>
    <row r="129" s="13" customFormat="1">
      <c r="A129" s="13"/>
      <c r="B129" s="230"/>
      <c r="C129" s="231"/>
      <c r="D129" s="222" t="s">
        <v>138</v>
      </c>
      <c r="E129" s="232" t="s">
        <v>19</v>
      </c>
      <c r="F129" s="233" t="s">
        <v>831</v>
      </c>
      <c r="G129" s="231"/>
      <c r="H129" s="234">
        <v>44.399999999999999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138</v>
      </c>
      <c r="AU129" s="240" t="s">
        <v>81</v>
      </c>
      <c r="AV129" s="13" t="s">
        <v>81</v>
      </c>
      <c r="AW129" s="13" t="s">
        <v>32</v>
      </c>
      <c r="AX129" s="13" t="s">
        <v>71</v>
      </c>
      <c r="AY129" s="240" t="s">
        <v>124</v>
      </c>
    </row>
    <row r="130" s="15" customFormat="1">
      <c r="A130" s="15"/>
      <c r="B130" s="251"/>
      <c r="C130" s="252"/>
      <c r="D130" s="222" t="s">
        <v>138</v>
      </c>
      <c r="E130" s="253" t="s">
        <v>19</v>
      </c>
      <c r="F130" s="254" t="s">
        <v>171</v>
      </c>
      <c r="G130" s="252"/>
      <c r="H130" s="255">
        <v>274.64999999999998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1" t="s">
        <v>138</v>
      </c>
      <c r="AU130" s="261" t="s">
        <v>81</v>
      </c>
      <c r="AV130" s="15" t="s">
        <v>130</v>
      </c>
      <c r="AW130" s="15" t="s">
        <v>32</v>
      </c>
      <c r="AX130" s="15" t="s">
        <v>79</v>
      </c>
      <c r="AY130" s="261" t="s">
        <v>124</v>
      </c>
    </row>
    <row r="131" s="2" customFormat="1" ht="21.75" customHeight="1">
      <c r="A131" s="41"/>
      <c r="B131" s="42"/>
      <c r="C131" s="208" t="s">
        <v>206</v>
      </c>
      <c r="D131" s="208" t="s">
        <v>126</v>
      </c>
      <c r="E131" s="209" t="s">
        <v>181</v>
      </c>
      <c r="F131" s="210" t="s">
        <v>182</v>
      </c>
      <c r="G131" s="211" t="s">
        <v>175</v>
      </c>
      <c r="H131" s="212">
        <v>7.2000000000000002</v>
      </c>
      <c r="I131" s="213"/>
      <c r="J131" s="214">
        <f>ROUND(I131*H131,2)</f>
        <v>0</v>
      </c>
      <c r="K131" s="215"/>
      <c r="L131" s="47"/>
      <c r="M131" s="216" t="s">
        <v>19</v>
      </c>
      <c r="N131" s="217" t="s">
        <v>42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130</v>
      </c>
      <c r="AT131" s="220" t="s">
        <v>126</v>
      </c>
      <c r="AU131" s="220" t="s">
        <v>81</v>
      </c>
      <c r="AY131" s="20" t="s">
        <v>124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79</v>
      </c>
      <c r="BK131" s="221">
        <f>ROUND(I131*H131,2)</f>
        <v>0</v>
      </c>
      <c r="BL131" s="20" t="s">
        <v>130</v>
      </c>
      <c r="BM131" s="220" t="s">
        <v>832</v>
      </c>
    </row>
    <row r="132" s="2" customFormat="1">
      <c r="A132" s="41"/>
      <c r="B132" s="42"/>
      <c r="C132" s="43"/>
      <c r="D132" s="222" t="s">
        <v>132</v>
      </c>
      <c r="E132" s="43"/>
      <c r="F132" s="223" t="s">
        <v>184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132</v>
      </c>
      <c r="AU132" s="20" t="s">
        <v>81</v>
      </c>
    </row>
    <row r="133" s="2" customFormat="1">
      <c r="A133" s="41"/>
      <c r="B133" s="42"/>
      <c r="C133" s="43"/>
      <c r="D133" s="227" t="s">
        <v>134</v>
      </c>
      <c r="E133" s="43"/>
      <c r="F133" s="228" t="s">
        <v>833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134</v>
      </c>
      <c r="AU133" s="20" t="s">
        <v>81</v>
      </c>
    </row>
    <row r="134" s="14" customFormat="1">
      <c r="A134" s="14"/>
      <c r="B134" s="241"/>
      <c r="C134" s="242"/>
      <c r="D134" s="222" t="s">
        <v>138</v>
      </c>
      <c r="E134" s="243" t="s">
        <v>19</v>
      </c>
      <c r="F134" s="244" t="s">
        <v>834</v>
      </c>
      <c r="G134" s="242"/>
      <c r="H134" s="243" t="s">
        <v>19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138</v>
      </c>
      <c r="AU134" s="250" t="s">
        <v>81</v>
      </c>
      <c r="AV134" s="14" t="s">
        <v>79</v>
      </c>
      <c r="AW134" s="14" t="s">
        <v>32</v>
      </c>
      <c r="AX134" s="14" t="s">
        <v>71</v>
      </c>
      <c r="AY134" s="250" t="s">
        <v>124</v>
      </c>
    </row>
    <row r="135" s="13" customFormat="1">
      <c r="A135" s="13"/>
      <c r="B135" s="230"/>
      <c r="C135" s="231"/>
      <c r="D135" s="222" t="s">
        <v>138</v>
      </c>
      <c r="E135" s="232" t="s">
        <v>19</v>
      </c>
      <c r="F135" s="233" t="s">
        <v>835</v>
      </c>
      <c r="G135" s="231"/>
      <c r="H135" s="234">
        <v>7.2000000000000002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138</v>
      </c>
      <c r="AU135" s="240" t="s">
        <v>81</v>
      </c>
      <c r="AV135" s="13" t="s">
        <v>81</v>
      </c>
      <c r="AW135" s="13" t="s">
        <v>32</v>
      </c>
      <c r="AX135" s="13" t="s">
        <v>71</v>
      </c>
      <c r="AY135" s="240" t="s">
        <v>124</v>
      </c>
    </row>
    <row r="136" s="15" customFormat="1">
      <c r="A136" s="15"/>
      <c r="B136" s="251"/>
      <c r="C136" s="252"/>
      <c r="D136" s="222" t="s">
        <v>138</v>
      </c>
      <c r="E136" s="253" t="s">
        <v>19</v>
      </c>
      <c r="F136" s="254" t="s">
        <v>171</v>
      </c>
      <c r="G136" s="252"/>
      <c r="H136" s="255">
        <v>7.2000000000000002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1" t="s">
        <v>138</v>
      </c>
      <c r="AU136" s="261" t="s">
        <v>81</v>
      </c>
      <c r="AV136" s="15" t="s">
        <v>130</v>
      </c>
      <c r="AW136" s="15" t="s">
        <v>32</v>
      </c>
      <c r="AX136" s="15" t="s">
        <v>79</v>
      </c>
      <c r="AY136" s="261" t="s">
        <v>124</v>
      </c>
    </row>
    <row r="137" s="2" customFormat="1" ht="21.75" customHeight="1">
      <c r="A137" s="41"/>
      <c r="B137" s="42"/>
      <c r="C137" s="208" t="s">
        <v>214</v>
      </c>
      <c r="D137" s="208" t="s">
        <v>126</v>
      </c>
      <c r="E137" s="209" t="s">
        <v>836</v>
      </c>
      <c r="F137" s="210" t="s">
        <v>837</v>
      </c>
      <c r="G137" s="211" t="s">
        <v>175</v>
      </c>
      <c r="H137" s="212">
        <v>99.079999999999998</v>
      </c>
      <c r="I137" s="213"/>
      <c r="J137" s="214">
        <f>ROUND(I137*H137,2)</f>
        <v>0</v>
      </c>
      <c r="K137" s="215"/>
      <c r="L137" s="47"/>
      <c r="M137" s="216" t="s">
        <v>19</v>
      </c>
      <c r="N137" s="217" t="s">
        <v>42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130</v>
      </c>
      <c r="AT137" s="220" t="s">
        <v>126</v>
      </c>
      <c r="AU137" s="220" t="s">
        <v>81</v>
      </c>
      <c r="AY137" s="20" t="s">
        <v>124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79</v>
      </c>
      <c r="BK137" s="221">
        <f>ROUND(I137*H137,2)</f>
        <v>0</v>
      </c>
      <c r="BL137" s="20" t="s">
        <v>130</v>
      </c>
      <c r="BM137" s="220" t="s">
        <v>838</v>
      </c>
    </row>
    <row r="138" s="2" customFormat="1">
      <c r="A138" s="41"/>
      <c r="B138" s="42"/>
      <c r="C138" s="43"/>
      <c r="D138" s="222" t="s">
        <v>132</v>
      </c>
      <c r="E138" s="43"/>
      <c r="F138" s="223" t="s">
        <v>839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132</v>
      </c>
      <c r="AU138" s="20" t="s">
        <v>81</v>
      </c>
    </row>
    <row r="139" s="2" customFormat="1">
      <c r="A139" s="41"/>
      <c r="B139" s="42"/>
      <c r="C139" s="43"/>
      <c r="D139" s="227" t="s">
        <v>134</v>
      </c>
      <c r="E139" s="43"/>
      <c r="F139" s="228" t="s">
        <v>840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134</v>
      </c>
      <c r="AU139" s="20" t="s">
        <v>81</v>
      </c>
    </row>
    <row r="140" s="2" customFormat="1">
      <c r="A140" s="41"/>
      <c r="B140" s="42"/>
      <c r="C140" s="43"/>
      <c r="D140" s="222" t="s">
        <v>136</v>
      </c>
      <c r="E140" s="43"/>
      <c r="F140" s="229" t="s">
        <v>841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136</v>
      </c>
      <c r="AU140" s="20" t="s">
        <v>81</v>
      </c>
    </row>
    <row r="141" s="13" customFormat="1">
      <c r="A141" s="13"/>
      <c r="B141" s="230"/>
      <c r="C141" s="231"/>
      <c r="D141" s="222" t="s">
        <v>138</v>
      </c>
      <c r="E141" s="232" t="s">
        <v>19</v>
      </c>
      <c r="F141" s="233" t="s">
        <v>842</v>
      </c>
      <c r="G141" s="231"/>
      <c r="H141" s="234">
        <v>99.079999999999998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138</v>
      </c>
      <c r="AU141" s="240" t="s">
        <v>81</v>
      </c>
      <c r="AV141" s="13" t="s">
        <v>81</v>
      </c>
      <c r="AW141" s="13" t="s">
        <v>32</v>
      </c>
      <c r="AX141" s="13" t="s">
        <v>79</v>
      </c>
      <c r="AY141" s="240" t="s">
        <v>124</v>
      </c>
    </row>
    <row r="142" s="2" customFormat="1" ht="21.75" customHeight="1">
      <c r="A142" s="41"/>
      <c r="B142" s="42"/>
      <c r="C142" s="208" t="s">
        <v>223</v>
      </c>
      <c r="D142" s="208" t="s">
        <v>126</v>
      </c>
      <c r="E142" s="209" t="s">
        <v>193</v>
      </c>
      <c r="F142" s="210" t="s">
        <v>194</v>
      </c>
      <c r="G142" s="211" t="s">
        <v>175</v>
      </c>
      <c r="H142" s="212">
        <v>182.77000000000001</v>
      </c>
      <c r="I142" s="213"/>
      <c r="J142" s="214">
        <f>ROUND(I142*H142,2)</f>
        <v>0</v>
      </c>
      <c r="K142" s="215"/>
      <c r="L142" s="47"/>
      <c r="M142" s="216" t="s">
        <v>19</v>
      </c>
      <c r="N142" s="217" t="s">
        <v>42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130</v>
      </c>
      <c r="AT142" s="220" t="s">
        <v>126</v>
      </c>
      <c r="AU142" s="220" t="s">
        <v>81</v>
      </c>
      <c r="AY142" s="20" t="s">
        <v>124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79</v>
      </c>
      <c r="BK142" s="221">
        <f>ROUND(I142*H142,2)</f>
        <v>0</v>
      </c>
      <c r="BL142" s="20" t="s">
        <v>130</v>
      </c>
      <c r="BM142" s="220" t="s">
        <v>843</v>
      </c>
    </row>
    <row r="143" s="2" customFormat="1">
      <c r="A143" s="41"/>
      <c r="B143" s="42"/>
      <c r="C143" s="43"/>
      <c r="D143" s="222" t="s">
        <v>132</v>
      </c>
      <c r="E143" s="43"/>
      <c r="F143" s="223" t="s">
        <v>196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132</v>
      </c>
      <c r="AU143" s="20" t="s">
        <v>81</v>
      </c>
    </row>
    <row r="144" s="2" customFormat="1">
      <c r="A144" s="41"/>
      <c r="B144" s="42"/>
      <c r="C144" s="43"/>
      <c r="D144" s="227" t="s">
        <v>134</v>
      </c>
      <c r="E144" s="43"/>
      <c r="F144" s="228" t="s">
        <v>197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134</v>
      </c>
      <c r="AU144" s="20" t="s">
        <v>81</v>
      </c>
    </row>
    <row r="145" s="13" customFormat="1">
      <c r="A145" s="13"/>
      <c r="B145" s="230"/>
      <c r="C145" s="231"/>
      <c r="D145" s="222" t="s">
        <v>138</v>
      </c>
      <c r="E145" s="232" t="s">
        <v>19</v>
      </c>
      <c r="F145" s="233" t="s">
        <v>844</v>
      </c>
      <c r="G145" s="231"/>
      <c r="H145" s="234">
        <v>182.77000000000001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138</v>
      </c>
      <c r="AU145" s="240" t="s">
        <v>81</v>
      </c>
      <c r="AV145" s="13" t="s">
        <v>81</v>
      </c>
      <c r="AW145" s="13" t="s">
        <v>32</v>
      </c>
      <c r="AX145" s="13" t="s">
        <v>79</v>
      </c>
      <c r="AY145" s="240" t="s">
        <v>124</v>
      </c>
    </row>
    <row r="146" s="2" customFormat="1" ht="24.15" customHeight="1">
      <c r="A146" s="41"/>
      <c r="B146" s="42"/>
      <c r="C146" s="208" t="s">
        <v>229</v>
      </c>
      <c r="D146" s="208" t="s">
        <v>126</v>
      </c>
      <c r="E146" s="209" t="s">
        <v>199</v>
      </c>
      <c r="F146" s="210" t="s">
        <v>200</v>
      </c>
      <c r="G146" s="211" t="s">
        <v>175</v>
      </c>
      <c r="H146" s="212">
        <v>913.85000000000002</v>
      </c>
      <c r="I146" s="213"/>
      <c r="J146" s="214">
        <f>ROUND(I146*H146,2)</f>
        <v>0</v>
      </c>
      <c r="K146" s="215"/>
      <c r="L146" s="47"/>
      <c r="M146" s="216" t="s">
        <v>19</v>
      </c>
      <c r="N146" s="217" t="s">
        <v>42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130</v>
      </c>
      <c r="AT146" s="220" t="s">
        <v>126</v>
      </c>
      <c r="AU146" s="220" t="s">
        <v>81</v>
      </c>
      <c r="AY146" s="20" t="s">
        <v>124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79</v>
      </c>
      <c r="BK146" s="221">
        <f>ROUND(I146*H146,2)</f>
        <v>0</v>
      </c>
      <c r="BL146" s="20" t="s">
        <v>130</v>
      </c>
      <c r="BM146" s="220" t="s">
        <v>845</v>
      </c>
    </row>
    <row r="147" s="2" customFormat="1">
      <c r="A147" s="41"/>
      <c r="B147" s="42"/>
      <c r="C147" s="43"/>
      <c r="D147" s="222" t="s">
        <v>132</v>
      </c>
      <c r="E147" s="43"/>
      <c r="F147" s="223" t="s">
        <v>202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132</v>
      </c>
      <c r="AU147" s="20" t="s">
        <v>81</v>
      </c>
    </row>
    <row r="148" s="2" customFormat="1">
      <c r="A148" s="41"/>
      <c r="B148" s="42"/>
      <c r="C148" s="43"/>
      <c r="D148" s="227" t="s">
        <v>134</v>
      </c>
      <c r="E148" s="43"/>
      <c r="F148" s="228" t="s">
        <v>203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134</v>
      </c>
      <c r="AU148" s="20" t="s">
        <v>81</v>
      </c>
    </row>
    <row r="149" s="2" customFormat="1">
      <c r="A149" s="41"/>
      <c r="B149" s="42"/>
      <c r="C149" s="43"/>
      <c r="D149" s="222" t="s">
        <v>136</v>
      </c>
      <c r="E149" s="43"/>
      <c r="F149" s="229" t="s">
        <v>204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136</v>
      </c>
      <c r="AU149" s="20" t="s">
        <v>81</v>
      </c>
    </row>
    <row r="150" s="13" customFormat="1">
      <c r="A150" s="13"/>
      <c r="B150" s="230"/>
      <c r="C150" s="231"/>
      <c r="D150" s="222" t="s">
        <v>138</v>
      </c>
      <c r="E150" s="232" t="s">
        <v>19</v>
      </c>
      <c r="F150" s="233" t="s">
        <v>846</v>
      </c>
      <c r="G150" s="231"/>
      <c r="H150" s="234">
        <v>913.85000000000002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138</v>
      </c>
      <c r="AU150" s="240" t="s">
        <v>81</v>
      </c>
      <c r="AV150" s="13" t="s">
        <v>81</v>
      </c>
      <c r="AW150" s="13" t="s">
        <v>32</v>
      </c>
      <c r="AX150" s="13" t="s">
        <v>79</v>
      </c>
      <c r="AY150" s="240" t="s">
        <v>124</v>
      </c>
    </row>
    <row r="151" s="2" customFormat="1" ht="16.5" customHeight="1">
      <c r="A151" s="41"/>
      <c r="B151" s="42"/>
      <c r="C151" s="208" t="s">
        <v>237</v>
      </c>
      <c r="D151" s="208" t="s">
        <v>126</v>
      </c>
      <c r="E151" s="209" t="s">
        <v>847</v>
      </c>
      <c r="F151" s="210" t="s">
        <v>848</v>
      </c>
      <c r="G151" s="211" t="s">
        <v>175</v>
      </c>
      <c r="H151" s="212">
        <v>99.079999999999998</v>
      </c>
      <c r="I151" s="213"/>
      <c r="J151" s="214">
        <f>ROUND(I151*H151,2)</f>
        <v>0</v>
      </c>
      <c r="K151" s="215"/>
      <c r="L151" s="47"/>
      <c r="M151" s="216" t="s">
        <v>19</v>
      </c>
      <c r="N151" s="217" t="s">
        <v>42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130</v>
      </c>
      <c r="AT151" s="220" t="s">
        <v>126</v>
      </c>
      <c r="AU151" s="220" t="s">
        <v>81</v>
      </c>
      <c r="AY151" s="20" t="s">
        <v>124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79</v>
      </c>
      <c r="BK151" s="221">
        <f>ROUND(I151*H151,2)</f>
        <v>0</v>
      </c>
      <c r="BL151" s="20" t="s">
        <v>130</v>
      </c>
      <c r="BM151" s="220" t="s">
        <v>849</v>
      </c>
    </row>
    <row r="152" s="2" customFormat="1">
      <c r="A152" s="41"/>
      <c r="B152" s="42"/>
      <c r="C152" s="43"/>
      <c r="D152" s="222" t="s">
        <v>132</v>
      </c>
      <c r="E152" s="43"/>
      <c r="F152" s="223" t="s">
        <v>850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132</v>
      </c>
      <c r="AU152" s="20" t="s">
        <v>81</v>
      </c>
    </row>
    <row r="153" s="2" customFormat="1">
      <c r="A153" s="41"/>
      <c r="B153" s="42"/>
      <c r="C153" s="43"/>
      <c r="D153" s="227" t="s">
        <v>134</v>
      </c>
      <c r="E153" s="43"/>
      <c r="F153" s="228" t="s">
        <v>851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134</v>
      </c>
      <c r="AU153" s="20" t="s">
        <v>81</v>
      </c>
    </row>
    <row r="154" s="2" customFormat="1" ht="16.5" customHeight="1">
      <c r="A154" s="41"/>
      <c r="B154" s="42"/>
      <c r="C154" s="208" t="s">
        <v>8</v>
      </c>
      <c r="D154" s="208" t="s">
        <v>126</v>
      </c>
      <c r="E154" s="209" t="s">
        <v>852</v>
      </c>
      <c r="F154" s="210" t="s">
        <v>853</v>
      </c>
      <c r="G154" s="211" t="s">
        <v>175</v>
      </c>
      <c r="H154" s="212">
        <v>99.079999999999998</v>
      </c>
      <c r="I154" s="213"/>
      <c r="J154" s="214">
        <f>ROUND(I154*H154,2)</f>
        <v>0</v>
      </c>
      <c r="K154" s="215"/>
      <c r="L154" s="47"/>
      <c r="M154" s="216" t="s">
        <v>19</v>
      </c>
      <c r="N154" s="217" t="s">
        <v>42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130</v>
      </c>
      <c r="AT154" s="220" t="s">
        <v>126</v>
      </c>
      <c r="AU154" s="220" t="s">
        <v>81</v>
      </c>
      <c r="AY154" s="20" t="s">
        <v>124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79</v>
      </c>
      <c r="BK154" s="221">
        <f>ROUND(I154*H154,2)</f>
        <v>0</v>
      </c>
      <c r="BL154" s="20" t="s">
        <v>130</v>
      </c>
      <c r="BM154" s="220" t="s">
        <v>854</v>
      </c>
    </row>
    <row r="155" s="2" customFormat="1">
      <c r="A155" s="41"/>
      <c r="B155" s="42"/>
      <c r="C155" s="43"/>
      <c r="D155" s="222" t="s">
        <v>132</v>
      </c>
      <c r="E155" s="43"/>
      <c r="F155" s="223" t="s">
        <v>855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132</v>
      </c>
      <c r="AU155" s="20" t="s">
        <v>81</v>
      </c>
    </row>
    <row r="156" s="2" customFormat="1">
      <c r="A156" s="41"/>
      <c r="B156" s="42"/>
      <c r="C156" s="43"/>
      <c r="D156" s="227" t="s">
        <v>134</v>
      </c>
      <c r="E156" s="43"/>
      <c r="F156" s="228" t="s">
        <v>856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134</v>
      </c>
      <c r="AU156" s="20" t="s">
        <v>81</v>
      </c>
    </row>
    <row r="157" s="2" customFormat="1">
      <c r="A157" s="41"/>
      <c r="B157" s="42"/>
      <c r="C157" s="43"/>
      <c r="D157" s="222" t="s">
        <v>136</v>
      </c>
      <c r="E157" s="43"/>
      <c r="F157" s="229" t="s">
        <v>857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136</v>
      </c>
      <c r="AU157" s="20" t="s">
        <v>81</v>
      </c>
    </row>
    <row r="158" s="14" customFormat="1">
      <c r="A158" s="14"/>
      <c r="B158" s="241"/>
      <c r="C158" s="242"/>
      <c r="D158" s="222" t="s">
        <v>138</v>
      </c>
      <c r="E158" s="243" t="s">
        <v>19</v>
      </c>
      <c r="F158" s="244" t="s">
        <v>161</v>
      </c>
      <c r="G158" s="242"/>
      <c r="H158" s="243" t="s">
        <v>19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138</v>
      </c>
      <c r="AU158" s="250" t="s">
        <v>81</v>
      </c>
      <c r="AV158" s="14" t="s">
        <v>79</v>
      </c>
      <c r="AW158" s="14" t="s">
        <v>32</v>
      </c>
      <c r="AX158" s="14" t="s">
        <v>71</v>
      </c>
      <c r="AY158" s="250" t="s">
        <v>124</v>
      </c>
    </row>
    <row r="159" s="13" customFormat="1">
      <c r="A159" s="13"/>
      <c r="B159" s="230"/>
      <c r="C159" s="231"/>
      <c r="D159" s="222" t="s">
        <v>138</v>
      </c>
      <c r="E159" s="232" t="s">
        <v>19</v>
      </c>
      <c r="F159" s="233" t="s">
        <v>858</v>
      </c>
      <c r="G159" s="231"/>
      <c r="H159" s="234">
        <v>68.299999999999997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138</v>
      </c>
      <c r="AU159" s="240" t="s">
        <v>81</v>
      </c>
      <c r="AV159" s="13" t="s">
        <v>81</v>
      </c>
      <c r="AW159" s="13" t="s">
        <v>32</v>
      </c>
      <c r="AX159" s="13" t="s">
        <v>71</v>
      </c>
      <c r="AY159" s="240" t="s">
        <v>124</v>
      </c>
    </row>
    <row r="160" s="14" customFormat="1">
      <c r="A160" s="14"/>
      <c r="B160" s="241"/>
      <c r="C160" s="242"/>
      <c r="D160" s="222" t="s">
        <v>138</v>
      </c>
      <c r="E160" s="243" t="s">
        <v>19</v>
      </c>
      <c r="F160" s="244" t="s">
        <v>154</v>
      </c>
      <c r="G160" s="242"/>
      <c r="H160" s="243" t="s">
        <v>19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138</v>
      </c>
      <c r="AU160" s="250" t="s">
        <v>81</v>
      </c>
      <c r="AV160" s="14" t="s">
        <v>79</v>
      </c>
      <c r="AW160" s="14" t="s">
        <v>32</v>
      </c>
      <c r="AX160" s="14" t="s">
        <v>71</v>
      </c>
      <c r="AY160" s="250" t="s">
        <v>124</v>
      </c>
    </row>
    <row r="161" s="13" customFormat="1">
      <c r="A161" s="13"/>
      <c r="B161" s="230"/>
      <c r="C161" s="231"/>
      <c r="D161" s="222" t="s">
        <v>138</v>
      </c>
      <c r="E161" s="232" t="s">
        <v>19</v>
      </c>
      <c r="F161" s="233" t="s">
        <v>859</v>
      </c>
      <c r="G161" s="231"/>
      <c r="H161" s="234">
        <v>30.780000000000001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138</v>
      </c>
      <c r="AU161" s="240" t="s">
        <v>81</v>
      </c>
      <c r="AV161" s="13" t="s">
        <v>81</v>
      </c>
      <c r="AW161" s="13" t="s">
        <v>32</v>
      </c>
      <c r="AX161" s="13" t="s">
        <v>71</v>
      </c>
      <c r="AY161" s="240" t="s">
        <v>124</v>
      </c>
    </row>
    <row r="162" s="15" customFormat="1">
      <c r="A162" s="15"/>
      <c r="B162" s="251"/>
      <c r="C162" s="252"/>
      <c r="D162" s="222" t="s">
        <v>138</v>
      </c>
      <c r="E162" s="253" t="s">
        <v>19</v>
      </c>
      <c r="F162" s="254" t="s">
        <v>171</v>
      </c>
      <c r="G162" s="252"/>
      <c r="H162" s="255">
        <v>99.079999999999998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1" t="s">
        <v>138</v>
      </c>
      <c r="AU162" s="261" t="s">
        <v>81</v>
      </c>
      <c r="AV162" s="15" t="s">
        <v>130</v>
      </c>
      <c r="AW162" s="15" t="s">
        <v>32</v>
      </c>
      <c r="AX162" s="15" t="s">
        <v>79</v>
      </c>
      <c r="AY162" s="261" t="s">
        <v>124</v>
      </c>
    </row>
    <row r="163" s="2" customFormat="1" ht="16.5" customHeight="1">
      <c r="A163" s="41"/>
      <c r="B163" s="42"/>
      <c r="C163" s="208" t="s">
        <v>248</v>
      </c>
      <c r="D163" s="208" t="s">
        <v>126</v>
      </c>
      <c r="E163" s="209" t="s">
        <v>207</v>
      </c>
      <c r="F163" s="210" t="s">
        <v>208</v>
      </c>
      <c r="G163" s="211" t="s">
        <v>209</v>
      </c>
      <c r="H163" s="212">
        <v>301.57100000000003</v>
      </c>
      <c r="I163" s="213"/>
      <c r="J163" s="214">
        <f>ROUND(I163*H163,2)</f>
        <v>0</v>
      </c>
      <c r="K163" s="215"/>
      <c r="L163" s="47"/>
      <c r="M163" s="216" t="s">
        <v>19</v>
      </c>
      <c r="N163" s="217" t="s">
        <v>42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130</v>
      </c>
      <c r="AT163" s="220" t="s">
        <v>126</v>
      </c>
      <c r="AU163" s="220" t="s">
        <v>81</v>
      </c>
      <c r="AY163" s="20" t="s">
        <v>124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79</v>
      </c>
      <c r="BK163" s="221">
        <f>ROUND(I163*H163,2)</f>
        <v>0</v>
      </c>
      <c r="BL163" s="20" t="s">
        <v>130</v>
      </c>
      <c r="BM163" s="220" t="s">
        <v>860</v>
      </c>
    </row>
    <row r="164" s="2" customFormat="1">
      <c r="A164" s="41"/>
      <c r="B164" s="42"/>
      <c r="C164" s="43"/>
      <c r="D164" s="222" t="s">
        <v>132</v>
      </c>
      <c r="E164" s="43"/>
      <c r="F164" s="223" t="s">
        <v>211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132</v>
      </c>
      <c r="AU164" s="20" t="s">
        <v>81</v>
      </c>
    </row>
    <row r="165" s="2" customFormat="1">
      <c r="A165" s="41"/>
      <c r="B165" s="42"/>
      <c r="C165" s="43"/>
      <c r="D165" s="227" t="s">
        <v>134</v>
      </c>
      <c r="E165" s="43"/>
      <c r="F165" s="228" t="s">
        <v>212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134</v>
      </c>
      <c r="AU165" s="20" t="s">
        <v>81</v>
      </c>
    </row>
    <row r="166" s="13" customFormat="1">
      <c r="A166" s="13"/>
      <c r="B166" s="230"/>
      <c r="C166" s="231"/>
      <c r="D166" s="222" t="s">
        <v>138</v>
      </c>
      <c r="E166" s="232" t="s">
        <v>19</v>
      </c>
      <c r="F166" s="233" t="s">
        <v>861</v>
      </c>
      <c r="G166" s="231"/>
      <c r="H166" s="234">
        <v>301.57100000000003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138</v>
      </c>
      <c r="AU166" s="240" t="s">
        <v>81</v>
      </c>
      <c r="AV166" s="13" t="s">
        <v>81</v>
      </c>
      <c r="AW166" s="13" t="s">
        <v>32</v>
      </c>
      <c r="AX166" s="13" t="s">
        <v>79</v>
      </c>
      <c r="AY166" s="240" t="s">
        <v>124</v>
      </c>
    </row>
    <row r="167" s="2" customFormat="1" ht="16.5" customHeight="1">
      <c r="A167" s="41"/>
      <c r="B167" s="42"/>
      <c r="C167" s="208" t="s">
        <v>259</v>
      </c>
      <c r="D167" s="208" t="s">
        <v>126</v>
      </c>
      <c r="E167" s="209" t="s">
        <v>215</v>
      </c>
      <c r="F167" s="210" t="s">
        <v>216</v>
      </c>
      <c r="G167" s="211" t="s">
        <v>175</v>
      </c>
      <c r="H167" s="212">
        <v>2.7999999999999998</v>
      </c>
      <c r="I167" s="213"/>
      <c r="J167" s="214">
        <f>ROUND(I167*H167,2)</f>
        <v>0</v>
      </c>
      <c r="K167" s="215"/>
      <c r="L167" s="47"/>
      <c r="M167" s="216" t="s">
        <v>19</v>
      </c>
      <c r="N167" s="217" t="s">
        <v>42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130</v>
      </c>
      <c r="AT167" s="220" t="s">
        <v>126</v>
      </c>
      <c r="AU167" s="220" t="s">
        <v>81</v>
      </c>
      <c r="AY167" s="20" t="s">
        <v>124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79</v>
      </c>
      <c r="BK167" s="221">
        <f>ROUND(I167*H167,2)</f>
        <v>0</v>
      </c>
      <c r="BL167" s="20" t="s">
        <v>130</v>
      </c>
      <c r="BM167" s="220" t="s">
        <v>862</v>
      </c>
    </row>
    <row r="168" s="2" customFormat="1">
      <c r="A168" s="41"/>
      <c r="B168" s="42"/>
      <c r="C168" s="43"/>
      <c r="D168" s="222" t="s">
        <v>132</v>
      </c>
      <c r="E168" s="43"/>
      <c r="F168" s="223" t="s">
        <v>218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132</v>
      </c>
      <c r="AU168" s="20" t="s">
        <v>81</v>
      </c>
    </row>
    <row r="169" s="2" customFormat="1">
      <c r="A169" s="41"/>
      <c r="B169" s="42"/>
      <c r="C169" s="43"/>
      <c r="D169" s="227" t="s">
        <v>134</v>
      </c>
      <c r="E169" s="43"/>
      <c r="F169" s="228" t="s">
        <v>863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134</v>
      </c>
      <c r="AU169" s="20" t="s">
        <v>81</v>
      </c>
    </row>
    <row r="170" s="13" customFormat="1">
      <c r="A170" s="13"/>
      <c r="B170" s="230"/>
      <c r="C170" s="231"/>
      <c r="D170" s="222" t="s">
        <v>138</v>
      </c>
      <c r="E170" s="232" t="s">
        <v>19</v>
      </c>
      <c r="F170" s="233" t="s">
        <v>864</v>
      </c>
      <c r="G170" s="231"/>
      <c r="H170" s="234">
        <v>2.7999999999999998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138</v>
      </c>
      <c r="AU170" s="240" t="s">
        <v>81</v>
      </c>
      <c r="AV170" s="13" t="s">
        <v>81</v>
      </c>
      <c r="AW170" s="13" t="s">
        <v>32</v>
      </c>
      <c r="AX170" s="13" t="s">
        <v>71</v>
      </c>
      <c r="AY170" s="240" t="s">
        <v>124</v>
      </c>
    </row>
    <row r="171" s="15" customFormat="1">
      <c r="A171" s="15"/>
      <c r="B171" s="251"/>
      <c r="C171" s="252"/>
      <c r="D171" s="222" t="s">
        <v>138</v>
      </c>
      <c r="E171" s="253" t="s">
        <v>19</v>
      </c>
      <c r="F171" s="254" t="s">
        <v>171</v>
      </c>
      <c r="G171" s="252"/>
      <c r="H171" s="255">
        <v>2.7999999999999998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1" t="s">
        <v>138</v>
      </c>
      <c r="AU171" s="261" t="s">
        <v>81</v>
      </c>
      <c r="AV171" s="15" t="s">
        <v>130</v>
      </c>
      <c r="AW171" s="15" t="s">
        <v>32</v>
      </c>
      <c r="AX171" s="15" t="s">
        <v>79</v>
      </c>
      <c r="AY171" s="261" t="s">
        <v>124</v>
      </c>
    </row>
    <row r="172" s="2" customFormat="1" ht="16.5" customHeight="1">
      <c r="A172" s="41"/>
      <c r="B172" s="42"/>
      <c r="C172" s="262" t="s">
        <v>266</v>
      </c>
      <c r="D172" s="262" t="s">
        <v>224</v>
      </c>
      <c r="E172" s="263" t="s">
        <v>225</v>
      </c>
      <c r="F172" s="264" t="s">
        <v>226</v>
      </c>
      <c r="G172" s="265" t="s">
        <v>209</v>
      </c>
      <c r="H172" s="266">
        <v>5.04</v>
      </c>
      <c r="I172" s="267"/>
      <c r="J172" s="268">
        <f>ROUND(I172*H172,2)</f>
        <v>0</v>
      </c>
      <c r="K172" s="269"/>
      <c r="L172" s="270"/>
      <c r="M172" s="271" t="s">
        <v>19</v>
      </c>
      <c r="N172" s="272" t="s">
        <v>42</v>
      </c>
      <c r="O172" s="87"/>
      <c r="P172" s="218">
        <f>O172*H172</f>
        <v>0</v>
      </c>
      <c r="Q172" s="218">
        <v>1</v>
      </c>
      <c r="R172" s="218">
        <f>Q172*H172</f>
        <v>5.04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192</v>
      </c>
      <c r="AT172" s="220" t="s">
        <v>224</v>
      </c>
      <c r="AU172" s="220" t="s">
        <v>81</v>
      </c>
      <c r="AY172" s="20" t="s">
        <v>124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79</v>
      </c>
      <c r="BK172" s="221">
        <f>ROUND(I172*H172,2)</f>
        <v>0</v>
      </c>
      <c r="BL172" s="20" t="s">
        <v>130</v>
      </c>
      <c r="BM172" s="220" t="s">
        <v>865</v>
      </c>
    </row>
    <row r="173" s="2" customFormat="1">
      <c r="A173" s="41"/>
      <c r="B173" s="42"/>
      <c r="C173" s="43"/>
      <c r="D173" s="222" t="s">
        <v>132</v>
      </c>
      <c r="E173" s="43"/>
      <c r="F173" s="223" t="s">
        <v>226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132</v>
      </c>
      <c r="AU173" s="20" t="s">
        <v>81</v>
      </c>
    </row>
    <row r="174" s="13" customFormat="1">
      <c r="A174" s="13"/>
      <c r="B174" s="230"/>
      <c r="C174" s="231"/>
      <c r="D174" s="222" t="s">
        <v>138</v>
      </c>
      <c r="E174" s="232" t="s">
        <v>19</v>
      </c>
      <c r="F174" s="233" t="s">
        <v>866</v>
      </c>
      <c r="G174" s="231"/>
      <c r="H174" s="234">
        <v>5.04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138</v>
      </c>
      <c r="AU174" s="240" t="s">
        <v>81</v>
      </c>
      <c r="AV174" s="13" t="s">
        <v>81</v>
      </c>
      <c r="AW174" s="13" t="s">
        <v>32</v>
      </c>
      <c r="AX174" s="13" t="s">
        <v>79</v>
      </c>
      <c r="AY174" s="240" t="s">
        <v>124</v>
      </c>
    </row>
    <row r="175" s="2" customFormat="1" ht="16.5" customHeight="1">
      <c r="A175" s="41"/>
      <c r="B175" s="42"/>
      <c r="C175" s="208" t="s">
        <v>272</v>
      </c>
      <c r="D175" s="208" t="s">
        <v>126</v>
      </c>
      <c r="E175" s="209" t="s">
        <v>230</v>
      </c>
      <c r="F175" s="210" t="s">
        <v>231</v>
      </c>
      <c r="G175" s="211" t="s">
        <v>175</v>
      </c>
      <c r="H175" s="212">
        <v>3.3599999999999999</v>
      </c>
      <c r="I175" s="213"/>
      <c r="J175" s="214">
        <f>ROUND(I175*H175,2)</f>
        <v>0</v>
      </c>
      <c r="K175" s="215"/>
      <c r="L175" s="47"/>
      <c r="M175" s="216" t="s">
        <v>19</v>
      </c>
      <c r="N175" s="217" t="s">
        <v>42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130</v>
      </c>
      <c r="AT175" s="220" t="s">
        <v>126</v>
      </c>
      <c r="AU175" s="220" t="s">
        <v>81</v>
      </c>
      <c r="AY175" s="20" t="s">
        <v>124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79</v>
      </c>
      <c r="BK175" s="221">
        <f>ROUND(I175*H175,2)</f>
        <v>0</v>
      </c>
      <c r="BL175" s="20" t="s">
        <v>130</v>
      </c>
      <c r="BM175" s="220" t="s">
        <v>867</v>
      </c>
    </row>
    <row r="176" s="2" customFormat="1">
      <c r="A176" s="41"/>
      <c r="B176" s="42"/>
      <c r="C176" s="43"/>
      <c r="D176" s="222" t="s">
        <v>132</v>
      </c>
      <c r="E176" s="43"/>
      <c r="F176" s="223" t="s">
        <v>233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132</v>
      </c>
      <c r="AU176" s="20" t="s">
        <v>81</v>
      </c>
    </row>
    <row r="177" s="2" customFormat="1">
      <c r="A177" s="41"/>
      <c r="B177" s="42"/>
      <c r="C177" s="43"/>
      <c r="D177" s="227" t="s">
        <v>134</v>
      </c>
      <c r="E177" s="43"/>
      <c r="F177" s="228" t="s">
        <v>868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134</v>
      </c>
      <c r="AU177" s="20" t="s">
        <v>81</v>
      </c>
    </row>
    <row r="178" s="13" customFormat="1">
      <c r="A178" s="13"/>
      <c r="B178" s="230"/>
      <c r="C178" s="231"/>
      <c r="D178" s="222" t="s">
        <v>138</v>
      </c>
      <c r="E178" s="232" t="s">
        <v>19</v>
      </c>
      <c r="F178" s="233" t="s">
        <v>869</v>
      </c>
      <c r="G178" s="231"/>
      <c r="H178" s="234">
        <v>3.3599999999999999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138</v>
      </c>
      <c r="AU178" s="240" t="s">
        <v>81</v>
      </c>
      <c r="AV178" s="13" t="s">
        <v>81</v>
      </c>
      <c r="AW178" s="13" t="s">
        <v>32</v>
      </c>
      <c r="AX178" s="13" t="s">
        <v>71</v>
      </c>
      <c r="AY178" s="240" t="s">
        <v>124</v>
      </c>
    </row>
    <row r="179" s="15" customFormat="1">
      <c r="A179" s="15"/>
      <c r="B179" s="251"/>
      <c r="C179" s="252"/>
      <c r="D179" s="222" t="s">
        <v>138</v>
      </c>
      <c r="E179" s="253" t="s">
        <v>19</v>
      </c>
      <c r="F179" s="254" t="s">
        <v>171</v>
      </c>
      <c r="G179" s="252"/>
      <c r="H179" s="255">
        <v>3.3599999999999999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1" t="s">
        <v>138</v>
      </c>
      <c r="AU179" s="261" t="s">
        <v>81</v>
      </c>
      <c r="AV179" s="15" t="s">
        <v>130</v>
      </c>
      <c r="AW179" s="15" t="s">
        <v>32</v>
      </c>
      <c r="AX179" s="15" t="s">
        <v>79</v>
      </c>
      <c r="AY179" s="261" t="s">
        <v>124</v>
      </c>
    </row>
    <row r="180" s="2" customFormat="1" ht="16.5" customHeight="1">
      <c r="A180" s="41"/>
      <c r="B180" s="42"/>
      <c r="C180" s="262" t="s">
        <v>277</v>
      </c>
      <c r="D180" s="262" t="s">
        <v>224</v>
      </c>
      <c r="E180" s="263" t="s">
        <v>238</v>
      </c>
      <c r="F180" s="264" t="s">
        <v>239</v>
      </c>
      <c r="G180" s="265" t="s">
        <v>209</v>
      </c>
      <c r="H180" s="266">
        <v>6.048</v>
      </c>
      <c r="I180" s="267"/>
      <c r="J180" s="268">
        <f>ROUND(I180*H180,2)</f>
        <v>0</v>
      </c>
      <c r="K180" s="269"/>
      <c r="L180" s="270"/>
      <c r="M180" s="271" t="s">
        <v>19</v>
      </c>
      <c r="N180" s="272" t="s">
        <v>42</v>
      </c>
      <c r="O180" s="87"/>
      <c r="P180" s="218">
        <f>O180*H180</f>
        <v>0</v>
      </c>
      <c r="Q180" s="218">
        <v>1</v>
      </c>
      <c r="R180" s="218">
        <f>Q180*H180</f>
        <v>6.048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192</v>
      </c>
      <c r="AT180" s="220" t="s">
        <v>224</v>
      </c>
      <c r="AU180" s="220" t="s">
        <v>81</v>
      </c>
      <c r="AY180" s="20" t="s">
        <v>124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79</v>
      </c>
      <c r="BK180" s="221">
        <f>ROUND(I180*H180,2)</f>
        <v>0</v>
      </c>
      <c r="BL180" s="20" t="s">
        <v>130</v>
      </c>
      <c r="BM180" s="220" t="s">
        <v>870</v>
      </c>
    </row>
    <row r="181" s="2" customFormat="1">
      <c r="A181" s="41"/>
      <c r="B181" s="42"/>
      <c r="C181" s="43"/>
      <c r="D181" s="222" t="s">
        <v>132</v>
      </c>
      <c r="E181" s="43"/>
      <c r="F181" s="223" t="s">
        <v>239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132</v>
      </c>
      <c r="AU181" s="20" t="s">
        <v>81</v>
      </c>
    </row>
    <row r="182" s="13" customFormat="1">
      <c r="A182" s="13"/>
      <c r="B182" s="230"/>
      <c r="C182" s="231"/>
      <c r="D182" s="222" t="s">
        <v>138</v>
      </c>
      <c r="E182" s="232" t="s">
        <v>19</v>
      </c>
      <c r="F182" s="233" t="s">
        <v>871</v>
      </c>
      <c r="G182" s="231"/>
      <c r="H182" s="234">
        <v>6.048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138</v>
      </c>
      <c r="AU182" s="240" t="s">
        <v>81</v>
      </c>
      <c r="AV182" s="13" t="s">
        <v>81</v>
      </c>
      <c r="AW182" s="13" t="s">
        <v>32</v>
      </c>
      <c r="AX182" s="13" t="s">
        <v>79</v>
      </c>
      <c r="AY182" s="240" t="s">
        <v>124</v>
      </c>
    </row>
    <row r="183" s="2" customFormat="1" ht="24.15" customHeight="1">
      <c r="A183" s="41"/>
      <c r="B183" s="42"/>
      <c r="C183" s="208" t="s">
        <v>7</v>
      </c>
      <c r="D183" s="208" t="s">
        <v>126</v>
      </c>
      <c r="E183" s="209" t="s">
        <v>242</v>
      </c>
      <c r="F183" s="210" t="s">
        <v>243</v>
      </c>
      <c r="G183" s="211" t="s">
        <v>129</v>
      </c>
      <c r="H183" s="212">
        <v>813</v>
      </c>
      <c r="I183" s="213"/>
      <c r="J183" s="214">
        <f>ROUND(I183*H183,2)</f>
        <v>0</v>
      </c>
      <c r="K183" s="215"/>
      <c r="L183" s="47"/>
      <c r="M183" s="216" t="s">
        <v>19</v>
      </c>
      <c r="N183" s="217" t="s">
        <v>42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130</v>
      </c>
      <c r="AT183" s="220" t="s">
        <v>126</v>
      </c>
      <c r="AU183" s="220" t="s">
        <v>81</v>
      </c>
      <c r="AY183" s="20" t="s">
        <v>124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79</v>
      </c>
      <c r="BK183" s="221">
        <f>ROUND(I183*H183,2)</f>
        <v>0</v>
      </c>
      <c r="BL183" s="20" t="s">
        <v>130</v>
      </c>
      <c r="BM183" s="220" t="s">
        <v>872</v>
      </c>
    </row>
    <row r="184" s="2" customFormat="1">
      <c r="A184" s="41"/>
      <c r="B184" s="42"/>
      <c r="C184" s="43"/>
      <c r="D184" s="222" t="s">
        <v>132</v>
      </c>
      <c r="E184" s="43"/>
      <c r="F184" s="223" t="s">
        <v>245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132</v>
      </c>
      <c r="AU184" s="20" t="s">
        <v>81</v>
      </c>
    </row>
    <row r="185" s="2" customFormat="1">
      <c r="A185" s="41"/>
      <c r="B185" s="42"/>
      <c r="C185" s="43"/>
      <c r="D185" s="227" t="s">
        <v>134</v>
      </c>
      <c r="E185" s="43"/>
      <c r="F185" s="228" t="s">
        <v>246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134</v>
      </c>
      <c r="AU185" s="20" t="s">
        <v>81</v>
      </c>
    </row>
    <row r="186" s="2" customFormat="1">
      <c r="A186" s="41"/>
      <c r="B186" s="42"/>
      <c r="C186" s="43"/>
      <c r="D186" s="222" t="s">
        <v>136</v>
      </c>
      <c r="E186" s="43"/>
      <c r="F186" s="229" t="s">
        <v>873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136</v>
      </c>
      <c r="AU186" s="20" t="s">
        <v>81</v>
      </c>
    </row>
    <row r="187" s="13" customFormat="1">
      <c r="A187" s="13"/>
      <c r="B187" s="230"/>
      <c r="C187" s="231"/>
      <c r="D187" s="222" t="s">
        <v>138</v>
      </c>
      <c r="E187" s="232" t="s">
        <v>19</v>
      </c>
      <c r="F187" s="233" t="s">
        <v>874</v>
      </c>
      <c r="G187" s="231"/>
      <c r="H187" s="234">
        <v>813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138</v>
      </c>
      <c r="AU187" s="240" t="s">
        <v>81</v>
      </c>
      <c r="AV187" s="13" t="s">
        <v>81</v>
      </c>
      <c r="AW187" s="13" t="s">
        <v>32</v>
      </c>
      <c r="AX187" s="13" t="s">
        <v>79</v>
      </c>
      <c r="AY187" s="240" t="s">
        <v>124</v>
      </c>
    </row>
    <row r="188" s="2" customFormat="1" ht="16.5" customHeight="1">
      <c r="A188" s="41"/>
      <c r="B188" s="42"/>
      <c r="C188" s="208" t="s">
        <v>289</v>
      </c>
      <c r="D188" s="208" t="s">
        <v>126</v>
      </c>
      <c r="E188" s="209" t="s">
        <v>249</v>
      </c>
      <c r="F188" s="210" t="s">
        <v>250</v>
      </c>
      <c r="G188" s="211" t="s">
        <v>129</v>
      </c>
      <c r="H188" s="212">
        <v>1855.5999999999999</v>
      </c>
      <c r="I188" s="213"/>
      <c r="J188" s="214">
        <f>ROUND(I188*H188,2)</f>
        <v>0</v>
      </c>
      <c r="K188" s="215"/>
      <c r="L188" s="47"/>
      <c r="M188" s="216" t="s">
        <v>19</v>
      </c>
      <c r="N188" s="217" t="s">
        <v>42</v>
      </c>
      <c r="O188" s="8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130</v>
      </c>
      <c r="AT188" s="220" t="s">
        <v>126</v>
      </c>
      <c r="AU188" s="220" t="s">
        <v>81</v>
      </c>
      <c r="AY188" s="20" t="s">
        <v>124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20" t="s">
        <v>79</v>
      </c>
      <c r="BK188" s="221">
        <f>ROUND(I188*H188,2)</f>
        <v>0</v>
      </c>
      <c r="BL188" s="20" t="s">
        <v>130</v>
      </c>
      <c r="BM188" s="220" t="s">
        <v>875</v>
      </c>
    </row>
    <row r="189" s="2" customFormat="1">
      <c r="A189" s="41"/>
      <c r="B189" s="42"/>
      <c r="C189" s="43"/>
      <c r="D189" s="222" t="s">
        <v>132</v>
      </c>
      <c r="E189" s="43"/>
      <c r="F189" s="223" t="s">
        <v>252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132</v>
      </c>
      <c r="AU189" s="20" t="s">
        <v>81</v>
      </c>
    </row>
    <row r="190" s="2" customFormat="1">
      <c r="A190" s="41"/>
      <c r="B190" s="42"/>
      <c r="C190" s="43"/>
      <c r="D190" s="227" t="s">
        <v>134</v>
      </c>
      <c r="E190" s="43"/>
      <c r="F190" s="228" t="s">
        <v>253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134</v>
      </c>
      <c r="AU190" s="20" t="s">
        <v>81</v>
      </c>
    </row>
    <row r="191" s="2" customFormat="1">
      <c r="A191" s="41"/>
      <c r="B191" s="42"/>
      <c r="C191" s="43"/>
      <c r="D191" s="222" t="s">
        <v>136</v>
      </c>
      <c r="E191" s="43"/>
      <c r="F191" s="229" t="s">
        <v>254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136</v>
      </c>
      <c r="AU191" s="20" t="s">
        <v>81</v>
      </c>
    </row>
    <row r="192" s="14" customFormat="1">
      <c r="A192" s="14"/>
      <c r="B192" s="241"/>
      <c r="C192" s="242"/>
      <c r="D192" s="222" t="s">
        <v>138</v>
      </c>
      <c r="E192" s="243" t="s">
        <v>19</v>
      </c>
      <c r="F192" s="244" t="s">
        <v>876</v>
      </c>
      <c r="G192" s="242"/>
      <c r="H192" s="243" t="s">
        <v>19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138</v>
      </c>
      <c r="AU192" s="250" t="s">
        <v>81</v>
      </c>
      <c r="AV192" s="14" t="s">
        <v>79</v>
      </c>
      <c r="AW192" s="14" t="s">
        <v>32</v>
      </c>
      <c r="AX192" s="14" t="s">
        <v>71</v>
      </c>
      <c r="AY192" s="250" t="s">
        <v>124</v>
      </c>
    </row>
    <row r="193" s="13" customFormat="1">
      <c r="A193" s="13"/>
      <c r="B193" s="230"/>
      <c r="C193" s="231"/>
      <c r="D193" s="222" t="s">
        <v>138</v>
      </c>
      <c r="E193" s="232" t="s">
        <v>19</v>
      </c>
      <c r="F193" s="233" t="s">
        <v>877</v>
      </c>
      <c r="G193" s="231"/>
      <c r="H193" s="234">
        <v>706.60000000000002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138</v>
      </c>
      <c r="AU193" s="240" t="s">
        <v>81</v>
      </c>
      <c r="AV193" s="13" t="s">
        <v>81</v>
      </c>
      <c r="AW193" s="13" t="s">
        <v>32</v>
      </c>
      <c r="AX193" s="13" t="s">
        <v>71</v>
      </c>
      <c r="AY193" s="240" t="s">
        <v>124</v>
      </c>
    </row>
    <row r="194" s="14" customFormat="1">
      <c r="A194" s="14"/>
      <c r="B194" s="241"/>
      <c r="C194" s="242"/>
      <c r="D194" s="222" t="s">
        <v>138</v>
      </c>
      <c r="E194" s="243" t="s">
        <v>19</v>
      </c>
      <c r="F194" s="244" t="s">
        <v>829</v>
      </c>
      <c r="G194" s="242"/>
      <c r="H194" s="243" t="s">
        <v>19</v>
      </c>
      <c r="I194" s="245"/>
      <c r="J194" s="242"/>
      <c r="K194" s="242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138</v>
      </c>
      <c r="AU194" s="250" t="s">
        <v>81</v>
      </c>
      <c r="AV194" s="14" t="s">
        <v>79</v>
      </c>
      <c r="AW194" s="14" t="s">
        <v>32</v>
      </c>
      <c r="AX194" s="14" t="s">
        <v>71</v>
      </c>
      <c r="AY194" s="250" t="s">
        <v>124</v>
      </c>
    </row>
    <row r="195" s="13" customFormat="1">
      <c r="A195" s="13"/>
      <c r="B195" s="230"/>
      <c r="C195" s="231"/>
      <c r="D195" s="222" t="s">
        <v>138</v>
      </c>
      <c r="E195" s="232" t="s">
        <v>19</v>
      </c>
      <c r="F195" s="233" t="s">
        <v>878</v>
      </c>
      <c r="G195" s="231"/>
      <c r="H195" s="234">
        <v>370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138</v>
      </c>
      <c r="AU195" s="240" t="s">
        <v>81</v>
      </c>
      <c r="AV195" s="13" t="s">
        <v>81</v>
      </c>
      <c r="AW195" s="13" t="s">
        <v>32</v>
      </c>
      <c r="AX195" s="13" t="s">
        <v>71</v>
      </c>
      <c r="AY195" s="240" t="s">
        <v>124</v>
      </c>
    </row>
    <row r="196" s="14" customFormat="1">
      <c r="A196" s="14"/>
      <c r="B196" s="241"/>
      <c r="C196" s="242"/>
      <c r="D196" s="222" t="s">
        <v>138</v>
      </c>
      <c r="E196" s="243" t="s">
        <v>19</v>
      </c>
      <c r="F196" s="244" t="s">
        <v>879</v>
      </c>
      <c r="G196" s="242"/>
      <c r="H196" s="243" t="s">
        <v>19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138</v>
      </c>
      <c r="AU196" s="250" t="s">
        <v>81</v>
      </c>
      <c r="AV196" s="14" t="s">
        <v>79</v>
      </c>
      <c r="AW196" s="14" t="s">
        <v>32</v>
      </c>
      <c r="AX196" s="14" t="s">
        <v>71</v>
      </c>
      <c r="AY196" s="250" t="s">
        <v>124</v>
      </c>
    </row>
    <row r="197" s="13" customFormat="1">
      <c r="A197" s="13"/>
      <c r="B197" s="230"/>
      <c r="C197" s="231"/>
      <c r="D197" s="222" t="s">
        <v>138</v>
      </c>
      <c r="E197" s="232" t="s">
        <v>19</v>
      </c>
      <c r="F197" s="233" t="s">
        <v>880</v>
      </c>
      <c r="G197" s="231"/>
      <c r="H197" s="234">
        <v>444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138</v>
      </c>
      <c r="AU197" s="240" t="s">
        <v>81</v>
      </c>
      <c r="AV197" s="13" t="s">
        <v>81</v>
      </c>
      <c r="AW197" s="13" t="s">
        <v>32</v>
      </c>
      <c r="AX197" s="13" t="s">
        <v>71</v>
      </c>
      <c r="AY197" s="240" t="s">
        <v>124</v>
      </c>
    </row>
    <row r="198" s="14" customFormat="1">
      <c r="A198" s="14"/>
      <c r="B198" s="241"/>
      <c r="C198" s="242"/>
      <c r="D198" s="222" t="s">
        <v>138</v>
      </c>
      <c r="E198" s="243" t="s">
        <v>19</v>
      </c>
      <c r="F198" s="244" t="s">
        <v>881</v>
      </c>
      <c r="G198" s="242"/>
      <c r="H198" s="243" t="s">
        <v>19</v>
      </c>
      <c r="I198" s="245"/>
      <c r="J198" s="242"/>
      <c r="K198" s="242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138</v>
      </c>
      <c r="AU198" s="250" t="s">
        <v>81</v>
      </c>
      <c r="AV198" s="14" t="s">
        <v>79</v>
      </c>
      <c r="AW198" s="14" t="s">
        <v>32</v>
      </c>
      <c r="AX198" s="14" t="s">
        <v>71</v>
      </c>
      <c r="AY198" s="250" t="s">
        <v>124</v>
      </c>
    </row>
    <row r="199" s="13" customFormat="1">
      <c r="A199" s="13"/>
      <c r="B199" s="230"/>
      <c r="C199" s="231"/>
      <c r="D199" s="222" t="s">
        <v>138</v>
      </c>
      <c r="E199" s="232" t="s">
        <v>19</v>
      </c>
      <c r="F199" s="233" t="s">
        <v>882</v>
      </c>
      <c r="G199" s="231"/>
      <c r="H199" s="234">
        <v>115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138</v>
      </c>
      <c r="AU199" s="240" t="s">
        <v>81</v>
      </c>
      <c r="AV199" s="13" t="s">
        <v>81</v>
      </c>
      <c r="AW199" s="13" t="s">
        <v>32</v>
      </c>
      <c r="AX199" s="13" t="s">
        <v>71</v>
      </c>
      <c r="AY199" s="240" t="s">
        <v>124</v>
      </c>
    </row>
    <row r="200" s="14" customFormat="1">
      <c r="A200" s="14"/>
      <c r="B200" s="241"/>
      <c r="C200" s="242"/>
      <c r="D200" s="222" t="s">
        <v>138</v>
      </c>
      <c r="E200" s="243" t="s">
        <v>19</v>
      </c>
      <c r="F200" s="244" t="s">
        <v>883</v>
      </c>
      <c r="G200" s="242"/>
      <c r="H200" s="243" t="s">
        <v>19</v>
      </c>
      <c r="I200" s="245"/>
      <c r="J200" s="242"/>
      <c r="K200" s="242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138</v>
      </c>
      <c r="AU200" s="250" t="s">
        <v>81</v>
      </c>
      <c r="AV200" s="14" t="s">
        <v>79</v>
      </c>
      <c r="AW200" s="14" t="s">
        <v>32</v>
      </c>
      <c r="AX200" s="14" t="s">
        <v>71</v>
      </c>
      <c r="AY200" s="250" t="s">
        <v>124</v>
      </c>
    </row>
    <row r="201" s="13" customFormat="1">
      <c r="A201" s="13"/>
      <c r="B201" s="230"/>
      <c r="C201" s="231"/>
      <c r="D201" s="222" t="s">
        <v>138</v>
      </c>
      <c r="E201" s="232" t="s">
        <v>19</v>
      </c>
      <c r="F201" s="233" t="s">
        <v>884</v>
      </c>
      <c r="G201" s="231"/>
      <c r="H201" s="234">
        <v>220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138</v>
      </c>
      <c r="AU201" s="240" t="s">
        <v>81</v>
      </c>
      <c r="AV201" s="13" t="s">
        <v>81</v>
      </c>
      <c r="AW201" s="13" t="s">
        <v>32</v>
      </c>
      <c r="AX201" s="13" t="s">
        <v>71</v>
      </c>
      <c r="AY201" s="240" t="s">
        <v>124</v>
      </c>
    </row>
    <row r="202" s="15" customFormat="1">
      <c r="A202" s="15"/>
      <c r="B202" s="251"/>
      <c r="C202" s="252"/>
      <c r="D202" s="222" t="s">
        <v>138</v>
      </c>
      <c r="E202" s="253" t="s">
        <v>19</v>
      </c>
      <c r="F202" s="254" t="s">
        <v>171</v>
      </c>
      <c r="G202" s="252"/>
      <c r="H202" s="255">
        <v>1855.5999999999999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1" t="s">
        <v>138</v>
      </c>
      <c r="AU202" s="261" t="s">
        <v>81</v>
      </c>
      <c r="AV202" s="15" t="s">
        <v>130</v>
      </c>
      <c r="AW202" s="15" t="s">
        <v>32</v>
      </c>
      <c r="AX202" s="15" t="s">
        <v>79</v>
      </c>
      <c r="AY202" s="261" t="s">
        <v>124</v>
      </c>
    </row>
    <row r="203" s="2" customFormat="1" ht="16.5" customHeight="1">
      <c r="A203" s="41"/>
      <c r="B203" s="42"/>
      <c r="C203" s="208" t="s">
        <v>297</v>
      </c>
      <c r="D203" s="208" t="s">
        <v>126</v>
      </c>
      <c r="E203" s="209" t="s">
        <v>885</v>
      </c>
      <c r="F203" s="210" t="s">
        <v>886</v>
      </c>
      <c r="G203" s="211" t="s">
        <v>129</v>
      </c>
      <c r="H203" s="212">
        <v>813</v>
      </c>
      <c r="I203" s="213"/>
      <c r="J203" s="214">
        <f>ROUND(I203*H203,2)</f>
        <v>0</v>
      </c>
      <c r="K203" s="215"/>
      <c r="L203" s="47"/>
      <c r="M203" s="216" t="s">
        <v>19</v>
      </c>
      <c r="N203" s="217" t="s">
        <v>42</v>
      </c>
      <c r="O203" s="87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0" t="s">
        <v>130</v>
      </c>
      <c r="AT203" s="220" t="s">
        <v>126</v>
      </c>
      <c r="AU203" s="220" t="s">
        <v>81</v>
      </c>
      <c r="AY203" s="20" t="s">
        <v>124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20" t="s">
        <v>79</v>
      </c>
      <c r="BK203" s="221">
        <f>ROUND(I203*H203,2)</f>
        <v>0</v>
      </c>
      <c r="BL203" s="20" t="s">
        <v>130</v>
      </c>
      <c r="BM203" s="220" t="s">
        <v>887</v>
      </c>
    </row>
    <row r="204" s="2" customFormat="1">
      <c r="A204" s="41"/>
      <c r="B204" s="42"/>
      <c r="C204" s="43"/>
      <c r="D204" s="222" t="s">
        <v>132</v>
      </c>
      <c r="E204" s="43"/>
      <c r="F204" s="223" t="s">
        <v>888</v>
      </c>
      <c r="G204" s="43"/>
      <c r="H204" s="43"/>
      <c r="I204" s="224"/>
      <c r="J204" s="43"/>
      <c r="K204" s="43"/>
      <c r="L204" s="47"/>
      <c r="M204" s="225"/>
      <c r="N204" s="226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132</v>
      </c>
      <c r="AU204" s="20" t="s">
        <v>81</v>
      </c>
    </row>
    <row r="205" s="2" customFormat="1">
      <c r="A205" s="41"/>
      <c r="B205" s="42"/>
      <c r="C205" s="43"/>
      <c r="D205" s="227" t="s">
        <v>134</v>
      </c>
      <c r="E205" s="43"/>
      <c r="F205" s="228" t="s">
        <v>889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134</v>
      </c>
      <c r="AU205" s="20" t="s">
        <v>81</v>
      </c>
    </row>
    <row r="206" s="2" customFormat="1" ht="16.5" customHeight="1">
      <c r="A206" s="41"/>
      <c r="B206" s="42"/>
      <c r="C206" s="262" t="s">
        <v>304</v>
      </c>
      <c r="D206" s="262" t="s">
        <v>224</v>
      </c>
      <c r="E206" s="263" t="s">
        <v>273</v>
      </c>
      <c r="F206" s="264" t="s">
        <v>274</v>
      </c>
      <c r="G206" s="265" t="s">
        <v>209</v>
      </c>
      <c r="H206" s="266">
        <v>134.14500000000001</v>
      </c>
      <c r="I206" s="267"/>
      <c r="J206" s="268">
        <f>ROUND(I206*H206,2)</f>
        <v>0</v>
      </c>
      <c r="K206" s="269"/>
      <c r="L206" s="270"/>
      <c r="M206" s="271" t="s">
        <v>19</v>
      </c>
      <c r="N206" s="272" t="s">
        <v>42</v>
      </c>
      <c r="O206" s="87"/>
      <c r="P206" s="218">
        <f>O206*H206</f>
        <v>0</v>
      </c>
      <c r="Q206" s="218">
        <v>1</v>
      </c>
      <c r="R206" s="218">
        <f>Q206*H206</f>
        <v>134.14500000000001</v>
      </c>
      <c r="S206" s="218">
        <v>0</v>
      </c>
      <c r="T206" s="219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0" t="s">
        <v>192</v>
      </c>
      <c r="AT206" s="220" t="s">
        <v>224</v>
      </c>
      <c r="AU206" s="220" t="s">
        <v>81</v>
      </c>
      <c r="AY206" s="20" t="s">
        <v>124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20" t="s">
        <v>79</v>
      </c>
      <c r="BK206" s="221">
        <f>ROUND(I206*H206,2)</f>
        <v>0</v>
      </c>
      <c r="BL206" s="20" t="s">
        <v>130</v>
      </c>
      <c r="BM206" s="220" t="s">
        <v>890</v>
      </c>
    </row>
    <row r="207" s="2" customFormat="1">
      <c r="A207" s="41"/>
      <c r="B207" s="42"/>
      <c r="C207" s="43"/>
      <c r="D207" s="222" t="s">
        <v>132</v>
      </c>
      <c r="E207" s="43"/>
      <c r="F207" s="223" t="s">
        <v>274</v>
      </c>
      <c r="G207" s="43"/>
      <c r="H207" s="43"/>
      <c r="I207" s="224"/>
      <c r="J207" s="43"/>
      <c r="K207" s="43"/>
      <c r="L207" s="47"/>
      <c r="M207" s="225"/>
      <c r="N207" s="226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132</v>
      </c>
      <c r="AU207" s="20" t="s">
        <v>81</v>
      </c>
    </row>
    <row r="208" s="13" customFormat="1">
      <c r="A208" s="13"/>
      <c r="B208" s="230"/>
      <c r="C208" s="231"/>
      <c r="D208" s="222" t="s">
        <v>138</v>
      </c>
      <c r="E208" s="232" t="s">
        <v>19</v>
      </c>
      <c r="F208" s="233" t="s">
        <v>891</v>
      </c>
      <c r="G208" s="231"/>
      <c r="H208" s="234">
        <v>134.14500000000001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138</v>
      </c>
      <c r="AU208" s="240" t="s">
        <v>81</v>
      </c>
      <c r="AV208" s="13" t="s">
        <v>81</v>
      </c>
      <c r="AW208" s="13" t="s">
        <v>32</v>
      </c>
      <c r="AX208" s="13" t="s">
        <v>79</v>
      </c>
      <c r="AY208" s="240" t="s">
        <v>124</v>
      </c>
    </row>
    <row r="209" s="2" customFormat="1" ht="16.5" customHeight="1">
      <c r="A209" s="41"/>
      <c r="B209" s="42"/>
      <c r="C209" s="208" t="s">
        <v>308</v>
      </c>
      <c r="D209" s="208" t="s">
        <v>126</v>
      </c>
      <c r="E209" s="209" t="s">
        <v>278</v>
      </c>
      <c r="F209" s="210" t="s">
        <v>279</v>
      </c>
      <c r="G209" s="211" t="s">
        <v>129</v>
      </c>
      <c r="H209" s="212">
        <v>813</v>
      </c>
      <c r="I209" s="213"/>
      <c r="J209" s="214">
        <f>ROUND(I209*H209,2)</f>
        <v>0</v>
      </c>
      <c r="K209" s="215"/>
      <c r="L209" s="47"/>
      <c r="M209" s="216" t="s">
        <v>19</v>
      </c>
      <c r="N209" s="217" t="s">
        <v>42</v>
      </c>
      <c r="O209" s="87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130</v>
      </c>
      <c r="AT209" s="220" t="s">
        <v>126</v>
      </c>
      <c r="AU209" s="220" t="s">
        <v>81</v>
      </c>
      <c r="AY209" s="20" t="s">
        <v>124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79</v>
      </c>
      <c r="BK209" s="221">
        <f>ROUND(I209*H209,2)</f>
        <v>0</v>
      </c>
      <c r="BL209" s="20" t="s">
        <v>130</v>
      </c>
      <c r="BM209" s="220" t="s">
        <v>892</v>
      </c>
    </row>
    <row r="210" s="2" customFormat="1">
      <c r="A210" s="41"/>
      <c r="B210" s="42"/>
      <c r="C210" s="43"/>
      <c r="D210" s="222" t="s">
        <v>132</v>
      </c>
      <c r="E210" s="43"/>
      <c r="F210" s="223" t="s">
        <v>281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132</v>
      </c>
      <c r="AU210" s="20" t="s">
        <v>81</v>
      </c>
    </row>
    <row r="211" s="2" customFormat="1">
      <c r="A211" s="41"/>
      <c r="B211" s="42"/>
      <c r="C211" s="43"/>
      <c r="D211" s="227" t="s">
        <v>134</v>
      </c>
      <c r="E211" s="43"/>
      <c r="F211" s="228" t="s">
        <v>282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134</v>
      </c>
      <c r="AU211" s="20" t="s">
        <v>81</v>
      </c>
    </row>
    <row r="212" s="2" customFormat="1">
      <c r="A212" s="41"/>
      <c r="B212" s="42"/>
      <c r="C212" s="43"/>
      <c r="D212" s="222" t="s">
        <v>136</v>
      </c>
      <c r="E212" s="43"/>
      <c r="F212" s="229" t="s">
        <v>247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136</v>
      </c>
      <c r="AU212" s="20" t="s">
        <v>81</v>
      </c>
    </row>
    <row r="213" s="2" customFormat="1" ht="16.5" customHeight="1">
      <c r="A213" s="41"/>
      <c r="B213" s="42"/>
      <c r="C213" s="262" t="s">
        <v>317</v>
      </c>
      <c r="D213" s="262" t="s">
        <v>224</v>
      </c>
      <c r="E213" s="263" t="s">
        <v>283</v>
      </c>
      <c r="F213" s="264" t="s">
        <v>284</v>
      </c>
      <c r="G213" s="265" t="s">
        <v>285</v>
      </c>
      <c r="H213" s="266">
        <v>20.324999999999999</v>
      </c>
      <c r="I213" s="267"/>
      <c r="J213" s="268">
        <f>ROUND(I213*H213,2)</f>
        <v>0</v>
      </c>
      <c r="K213" s="269"/>
      <c r="L213" s="270"/>
      <c r="M213" s="271" t="s">
        <v>19</v>
      </c>
      <c r="N213" s="272" t="s">
        <v>42</v>
      </c>
      <c r="O213" s="87"/>
      <c r="P213" s="218">
        <f>O213*H213</f>
        <v>0</v>
      </c>
      <c r="Q213" s="218">
        <v>0.001</v>
      </c>
      <c r="R213" s="218">
        <f>Q213*H213</f>
        <v>0.020324999999999999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192</v>
      </c>
      <c r="AT213" s="220" t="s">
        <v>224</v>
      </c>
      <c r="AU213" s="220" t="s">
        <v>81</v>
      </c>
      <c r="AY213" s="20" t="s">
        <v>124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79</v>
      </c>
      <c r="BK213" s="221">
        <f>ROUND(I213*H213,2)</f>
        <v>0</v>
      </c>
      <c r="BL213" s="20" t="s">
        <v>130</v>
      </c>
      <c r="BM213" s="220" t="s">
        <v>893</v>
      </c>
    </row>
    <row r="214" s="2" customFormat="1">
      <c r="A214" s="41"/>
      <c r="B214" s="42"/>
      <c r="C214" s="43"/>
      <c r="D214" s="222" t="s">
        <v>132</v>
      </c>
      <c r="E214" s="43"/>
      <c r="F214" s="223" t="s">
        <v>284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132</v>
      </c>
      <c r="AU214" s="20" t="s">
        <v>81</v>
      </c>
    </row>
    <row r="215" s="13" customFormat="1">
      <c r="A215" s="13"/>
      <c r="B215" s="230"/>
      <c r="C215" s="231"/>
      <c r="D215" s="222" t="s">
        <v>138</v>
      </c>
      <c r="E215" s="232" t="s">
        <v>19</v>
      </c>
      <c r="F215" s="233" t="s">
        <v>894</v>
      </c>
      <c r="G215" s="231"/>
      <c r="H215" s="234">
        <v>20.324999999999999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138</v>
      </c>
      <c r="AU215" s="240" t="s">
        <v>81</v>
      </c>
      <c r="AV215" s="13" t="s">
        <v>81</v>
      </c>
      <c r="AW215" s="13" t="s">
        <v>32</v>
      </c>
      <c r="AX215" s="13" t="s">
        <v>79</v>
      </c>
      <c r="AY215" s="240" t="s">
        <v>124</v>
      </c>
    </row>
    <row r="216" s="12" customFormat="1" ht="22.8" customHeight="1">
      <c r="A216" s="12"/>
      <c r="B216" s="192"/>
      <c r="C216" s="193"/>
      <c r="D216" s="194" t="s">
        <v>70</v>
      </c>
      <c r="E216" s="206" t="s">
        <v>147</v>
      </c>
      <c r="F216" s="206" t="s">
        <v>895</v>
      </c>
      <c r="G216" s="193"/>
      <c r="H216" s="193"/>
      <c r="I216" s="196"/>
      <c r="J216" s="207">
        <f>BK216</f>
        <v>0</v>
      </c>
      <c r="K216" s="193"/>
      <c r="L216" s="198"/>
      <c r="M216" s="199"/>
      <c r="N216" s="200"/>
      <c r="O216" s="200"/>
      <c r="P216" s="201">
        <f>SUM(P217:P223)</f>
        <v>0</v>
      </c>
      <c r="Q216" s="200"/>
      <c r="R216" s="201">
        <f>SUM(R217:R223)</f>
        <v>13.2001236</v>
      </c>
      <c r="S216" s="200"/>
      <c r="T216" s="202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3" t="s">
        <v>79</v>
      </c>
      <c r="AT216" s="204" t="s">
        <v>70</v>
      </c>
      <c r="AU216" s="204" t="s">
        <v>79</v>
      </c>
      <c r="AY216" s="203" t="s">
        <v>124</v>
      </c>
      <c r="BK216" s="205">
        <f>SUM(BK217:BK223)</f>
        <v>0</v>
      </c>
    </row>
    <row r="217" s="2" customFormat="1" ht="16.5" customHeight="1">
      <c r="A217" s="41"/>
      <c r="B217" s="42"/>
      <c r="C217" s="208" t="s">
        <v>325</v>
      </c>
      <c r="D217" s="208" t="s">
        <v>126</v>
      </c>
      <c r="E217" s="209" t="s">
        <v>896</v>
      </c>
      <c r="F217" s="210" t="s">
        <v>897</v>
      </c>
      <c r="G217" s="211" t="s">
        <v>166</v>
      </c>
      <c r="H217" s="212">
        <v>60.100000000000001</v>
      </c>
      <c r="I217" s="213"/>
      <c r="J217" s="214">
        <f>ROUND(I217*H217,2)</f>
        <v>0</v>
      </c>
      <c r="K217" s="215"/>
      <c r="L217" s="47"/>
      <c r="M217" s="216" t="s">
        <v>19</v>
      </c>
      <c r="N217" s="217" t="s">
        <v>42</v>
      </c>
      <c r="O217" s="87"/>
      <c r="P217" s="218">
        <f>O217*H217</f>
        <v>0</v>
      </c>
      <c r="Q217" s="218">
        <v>0.12063599999999999</v>
      </c>
      <c r="R217" s="218">
        <f>Q217*H217</f>
        <v>7.2502236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130</v>
      </c>
      <c r="AT217" s="220" t="s">
        <v>126</v>
      </c>
      <c r="AU217" s="220" t="s">
        <v>81</v>
      </c>
      <c r="AY217" s="20" t="s">
        <v>124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79</v>
      </c>
      <c r="BK217" s="221">
        <f>ROUND(I217*H217,2)</f>
        <v>0</v>
      </c>
      <c r="BL217" s="20" t="s">
        <v>130</v>
      </c>
      <c r="BM217" s="220" t="s">
        <v>898</v>
      </c>
    </row>
    <row r="218" s="2" customFormat="1">
      <c r="A218" s="41"/>
      <c r="B218" s="42"/>
      <c r="C218" s="43"/>
      <c r="D218" s="222" t="s">
        <v>132</v>
      </c>
      <c r="E218" s="43"/>
      <c r="F218" s="223" t="s">
        <v>899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132</v>
      </c>
      <c r="AU218" s="20" t="s">
        <v>81</v>
      </c>
    </row>
    <row r="219" s="2" customFormat="1">
      <c r="A219" s="41"/>
      <c r="B219" s="42"/>
      <c r="C219" s="43"/>
      <c r="D219" s="227" t="s">
        <v>134</v>
      </c>
      <c r="E219" s="43"/>
      <c r="F219" s="228" t="s">
        <v>900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134</v>
      </c>
      <c r="AU219" s="20" t="s">
        <v>81</v>
      </c>
    </row>
    <row r="220" s="13" customFormat="1">
      <c r="A220" s="13"/>
      <c r="B220" s="230"/>
      <c r="C220" s="231"/>
      <c r="D220" s="222" t="s">
        <v>138</v>
      </c>
      <c r="E220" s="232" t="s">
        <v>19</v>
      </c>
      <c r="F220" s="233" t="s">
        <v>901</v>
      </c>
      <c r="G220" s="231"/>
      <c r="H220" s="234">
        <v>60.100000000000001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138</v>
      </c>
      <c r="AU220" s="240" t="s">
        <v>81</v>
      </c>
      <c r="AV220" s="13" t="s">
        <v>81</v>
      </c>
      <c r="AW220" s="13" t="s">
        <v>32</v>
      </c>
      <c r="AX220" s="13" t="s">
        <v>79</v>
      </c>
      <c r="AY220" s="240" t="s">
        <v>124</v>
      </c>
    </row>
    <row r="221" s="2" customFormat="1" ht="16.5" customHeight="1">
      <c r="A221" s="41"/>
      <c r="B221" s="42"/>
      <c r="C221" s="262" t="s">
        <v>331</v>
      </c>
      <c r="D221" s="262" t="s">
        <v>224</v>
      </c>
      <c r="E221" s="263" t="s">
        <v>902</v>
      </c>
      <c r="F221" s="264" t="s">
        <v>903</v>
      </c>
      <c r="G221" s="265" t="s">
        <v>300</v>
      </c>
      <c r="H221" s="266">
        <v>540.89999999999998</v>
      </c>
      <c r="I221" s="267"/>
      <c r="J221" s="268">
        <f>ROUND(I221*H221,2)</f>
        <v>0</v>
      </c>
      <c r="K221" s="269"/>
      <c r="L221" s="270"/>
      <c r="M221" s="271" t="s">
        <v>19</v>
      </c>
      <c r="N221" s="272" t="s">
        <v>42</v>
      </c>
      <c r="O221" s="87"/>
      <c r="P221" s="218">
        <f>O221*H221</f>
        <v>0</v>
      </c>
      <c r="Q221" s="218">
        <v>0.010999999999999999</v>
      </c>
      <c r="R221" s="218">
        <f>Q221*H221</f>
        <v>5.9498999999999995</v>
      </c>
      <c r="S221" s="218">
        <v>0</v>
      </c>
      <c r="T221" s="219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0" t="s">
        <v>192</v>
      </c>
      <c r="AT221" s="220" t="s">
        <v>224</v>
      </c>
      <c r="AU221" s="220" t="s">
        <v>81</v>
      </c>
      <c r="AY221" s="20" t="s">
        <v>124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20" t="s">
        <v>79</v>
      </c>
      <c r="BK221" s="221">
        <f>ROUND(I221*H221,2)</f>
        <v>0</v>
      </c>
      <c r="BL221" s="20" t="s">
        <v>130</v>
      </c>
      <c r="BM221" s="220" t="s">
        <v>904</v>
      </c>
    </row>
    <row r="222" s="2" customFormat="1">
      <c r="A222" s="41"/>
      <c r="B222" s="42"/>
      <c r="C222" s="43"/>
      <c r="D222" s="222" t="s">
        <v>132</v>
      </c>
      <c r="E222" s="43"/>
      <c r="F222" s="223" t="s">
        <v>903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132</v>
      </c>
      <c r="AU222" s="20" t="s">
        <v>81</v>
      </c>
    </row>
    <row r="223" s="13" customFormat="1">
      <c r="A223" s="13"/>
      <c r="B223" s="230"/>
      <c r="C223" s="231"/>
      <c r="D223" s="222" t="s">
        <v>138</v>
      </c>
      <c r="E223" s="232" t="s">
        <v>19</v>
      </c>
      <c r="F223" s="233" t="s">
        <v>905</v>
      </c>
      <c r="G223" s="231"/>
      <c r="H223" s="234">
        <v>540.89999999999998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138</v>
      </c>
      <c r="AU223" s="240" t="s">
        <v>81</v>
      </c>
      <c r="AV223" s="13" t="s">
        <v>81</v>
      </c>
      <c r="AW223" s="13" t="s">
        <v>32</v>
      </c>
      <c r="AX223" s="13" t="s">
        <v>79</v>
      </c>
      <c r="AY223" s="240" t="s">
        <v>124</v>
      </c>
    </row>
    <row r="224" s="12" customFormat="1" ht="22.8" customHeight="1">
      <c r="A224" s="12"/>
      <c r="B224" s="192"/>
      <c r="C224" s="193"/>
      <c r="D224" s="194" t="s">
        <v>70</v>
      </c>
      <c r="E224" s="206" t="s">
        <v>130</v>
      </c>
      <c r="F224" s="206" t="s">
        <v>288</v>
      </c>
      <c r="G224" s="193"/>
      <c r="H224" s="193"/>
      <c r="I224" s="196"/>
      <c r="J224" s="207">
        <f>BK224</f>
        <v>0</v>
      </c>
      <c r="K224" s="193"/>
      <c r="L224" s="198"/>
      <c r="M224" s="199"/>
      <c r="N224" s="200"/>
      <c r="O224" s="200"/>
      <c r="P224" s="201">
        <f>SUM(P225:P229)</f>
        <v>0</v>
      </c>
      <c r="Q224" s="200"/>
      <c r="R224" s="201">
        <f>SUM(R225:R229)</f>
        <v>0</v>
      </c>
      <c r="S224" s="200"/>
      <c r="T224" s="202">
        <f>SUM(T225:T229)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3" t="s">
        <v>79</v>
      </c>
      <c r="AT224" s="204" t="s">
        <v>70</v>
      </c>
      <c r="AU224" s="204" t="s">
        <v>79</v>
      </c>
      <c r="AY224" s="203" t="s">
        <v>124</v>
      </c>
      <c r="BK224" s="205">
        <f>SUM(BK225:BK229)</f>
        <v>0</v>
      </c>
    </row>
    <row r="225" s="2" customFormat="1" ht="16.5" customHeight="1">
      <c r="A225" s="41"/>
      <c r="B225" s="42"/>
      <c r="C225" s="208" t="s">
        <v>338</v>
      </c>
      <c r="D225" s="208" t="s">
        <v>126</v>
      </c>
      <c r="E225" s="209" t="s">
        <v>290</v>
      </c>
      <c r="F225" s="210" t="s">
        <v>291</v>
      </c>
      <c r="G225" s="211" t="s">
        <v>175</v>
      </c>
      <c r="H225" s="212">
        <v>0.80000000000000004</v>
      </c>
      <c r="I225" s="213"/>
      <c r="J225" s="214">
        <f>ROUND(I225*H225,2)</f>
        <v>0</v>
      </c>
      <c r="K225" s="215"/>
      <c r="L225" s="47"/>
      <c r="M225" s="216" t="s">
        <v>19</v>
      </c>
      <c r="N225" s="217" t="s">
        <v>42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130</v>
      </c>
      <c r="AT225" s="220" t="s">
        <v>126</v>
      </c>
      <c r="AU225" s="220" t="s">
        <v>81</v>
      </c>
      <c r="AY225" s="20" t="s">
        <v>124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79</v>
      </c>
      <c r="BK225" s="221">
        <f>ROUND(I225*H225,2)</f>
        <v>0</v>
      </c>
      <c r="BL225" s="20" t="s">
        <v>130</v>
      </c>
      <c r="BM225" s="220" t="s">
        <v>906</v>
      </c>
    </row>
    <row r="226" s="2" customFormat="1">
      <c r="A226" s="41"/>
      <c r="B226" s="42"/>
      <c r="C226" s="43"/>
      <c r="D226" s="222" t="s">
        <v>132</v>
      </c>
      <c r="E226" s="43"/>
      <c r="F226" s="223" t="s">
        <v>293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132</v>
      </c>
      <c r="AU226" s="20" t="s">
        <v>81</v>
      </c>
    </row>
    <row r="227" s="2" customFormat="1">
      <c r="A227" s="41"/>
      <c r="B227" s="42"/>
      <c r="C227" s="43"/>
      <c r="D227" s="227" t="s">
        <v>134</v>
      </c>
      <c r="E227" s="43"/>
      <c r="F227" s="228" t="s">
        <v>907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134</v>
      </c>
      <c r="AU227" s="20" t="s">
        <v>81</v>
      </c>
    </row>
    <row r="228" s="13" customFormat="1">
      <c r="A228" s="13"/>
      <c r="B228" s="230"/>
      <c r="C228" s="231"/>
      <c r="D228" s="222" t="s">
        <v>138</v>
      </c>
      <c r="E228" s="232" t="s">
        <v>19</v>
      </c>
      <c r="F228" s="233" t="s">
        <v>908</v>
      </c>
      <c r="G228" s="231"/>
      <c r="H228" s="234">
        <v>0.80000000000000004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138</v>
      </c>
      <c r="AU228" s="240" t="s">
        <v>81</v>
      </c>
      <c r="AV228" s="13" t="s">
        <v>81</v>
      </c>
      <c r="AW228" s="13" t="s">
        <v>32</v>
      </c>
      <c r="AX228" s="13" t="s">
        <v>71</v>
      </c>
      <c r="AY228" s="240" t="s">
        <v>124</v>
      </c>
    </row>
    <row r="229" s="15" customFormat="1">
      <c r="A229" s="15"/>
      <c r="B229" s="251"/>
      <c r="C229" s="252"/>
      <c r="D229" s="222" t="s">
        <v>138</v>
      </c>
      <c r="E229" s="253" t="s">
        <v>19</v>
      </c>
      <c r="F229" s="254" t="s">
        <v>171</v>
      </c>
      <c r="G229" s="252"/>
      <c r="H229" s="255">
        <v>0.80000000000000004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1" t="s">
        <v>138</v>
      </c>
      <c r="AU229" s="261" t="s">
        <v>81</v>
      </c>
      <c r="AV229" s="15" t="s">
        <v>130</v>
      </c>
      <c r="AW229" s="15" t="s">
        <v>32</v>
      </c>
      <c r="AX229" s="15" t="s">
        <v>79</v>
      </c>
      <c r="AY229" s="261" t="s">
        <v>124</v>
      </c>
    </row>
    <row r="230" s="12" customFormat="1" ht="22.8" customHeight="1">
      <c r="A230" s="12"/>
      <c r="B230" s="192"/>
      <c r="C230" s="193"/>
      <c r="D230" s="194" t="s">
        <v>70</v>
      </c>
      <c r="E230" s="206" t="s">
        <v>163</v>
      </c>
      <c r="F230" s="206" t="s">
        <v>316</v>
      </c>
      <c r="G230" s="193"/>
      <c r="H230" s="193"/>
      <c r="I230" s="196"/>
      <c r="J230" s="207">
        <f>BK230</f>
        <v>0</v>
      </c>
      <c r="K230" s="193"/>
      <c r="L230" s="198"/>
      <c r="M230" s="199"/>
      <c r="N230" s="200"/>
      <c r="O230" s="200"/>
      <c r="P230" s="201">
        <f>SUM(P231:P315)</f>
        <v>0</v>
      </c>
      <c r="Q230" s="200"/>
      <c r="R230" s="201">
        <f>SUM(R231:R315)</f>
        <v>401.24476600000003</v>
      </c>
      <c r="S230" s="200"/>
      <c r="T230" s="202">
        <f>SUM(T231:T315)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3" t="s">
        <v>79</v>
      </c>
      <c r="AT230" s="204" t="s">
        <v>70</v>
      </c>
      <c r="AU230" s="204" t="s">
        <v>79</v>
      </c>
      <c r="AY230" s="203" t="s">
        <v>124</v>
      </c>
      <c r="BK230" s="205">
        <f>SUM(BK231:BK315)</f>
        <v>0</v>
      </c>
    </row>
    <row r="231" s="2" customFormat="1" ht="16.5" customHeight="1">
      <c r="A231" s="41"/>
      <c r="B231" s="42"/>
      <c r="C231" s="208" t="s">
        <v>344</v>
      </c>
      <c r="D231" s="208" t="s">
        <v>126</v>
      </c>
      <c r="E231" s="209" t="s">
        <v>909</v>
      </c>
      <c r="F231" s="210" t="s">
        <v>910</v>
      </c>
      <c r="G231" s="211" t="s">
        <v>129</v>
      </c>
      <c r="H231" s="212">
        <v>22</v>
      </c>
      <c r="I231" s="213"/>
      <c r="J231" s="214">
        <f>ROUND(I231*H231,2)</f>
        <v>0</v>
      </c>
      <c r="K231" s="215"/>
      <c r="L231" s="47"/>
      <c r="M231" s="216" t="s">
        <v>19</v>
      </c>
      <c r="N231" s="217" t="s">
        <v>42</v>
      </c>
      <c r="O231" s="87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130</v>
      </c>
      <c r="AT231" s="220" t="s">
        <v>126</v>
      </c>
      <c r="AU231" s="220" t="s">
        <v>81</v>
      </c>
      <c r="AY231" s="20" t="s">
        <v>124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79</v>
      </c>
      <c r="BK231" s="221">
        <f>ROUND(I231*H231,2)</f>
        <v>0</v>
      </c>
      <c r="BL231" s="20" t="s">
        <v>130</v>
      </c>
      <c r="BM231" s="220" t="s">
        <v>911</v>
      </c>
    </row>
    <row r="232" s="2" customFormat="1">
      <c r="A232" s="41"/>
      <c r="B232" s="42"/>
      <c r="C232" s="43"/>
      <c r="D232" s="222" t="s">
        <v>132</v>
      </c>
      <c r="E232" s="43"/>
      <c r="F232" s="223" t="s">
        <v>912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132</v>
      </c>
      <c r="AU232" s="20" t="s">
        <v>81</v>
      </c>
    </row>
    <row r="233" s="2" customFormat="1">
      <c r="A233" s="41"/>
      <c r="B233" s="42"/>
      <c r="C233" s="43"/>
      <c r="D233" s="227" t="s">
        <v>134</v>
      </c>
      <c r="E233" s="43"/>
      <c r="F233" s="228" t="s">
        <v>913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134</v>
      </c>
      <c r="AU233" s="20" t="s">
        <v>81</v>
      </c>
    </row>
    <row r="234" s="2" customFormat="1">
      <c r="A234" s="41"/>
      <c r="B234" s="42"/>
      <c r="C234" s="43"/>
      <c r="D234" s="222" t="s">
        <v>136</v>
      </c>
      <c r="E234" s="43"/>
      <c r="F234" s="229" t="s">
        <v>914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136</v>
      </c>
      <c r="AU234" s="20" t="s">
        <v>81</v>
      </c>
    </row>
    <row r="235" s="2" customFormat="1" ht="16.5" customHeight="1">
      <c r="A235" s="41"/>
      <c r="B235" s="42"/>
      <c r="C235" s="208" t="s">
        <v>350</v>
      </c>
      <c r="D235" s="208" t="s">
        <v>126</v>
      </c>
      <c r="E235" s="209" t="s">
        <v>326</v>
      </c>
      <c r="F235" s="210" t="s">
        <v>327</v>
      </c>
      <c r="G235" s="211" t="s">
        <v>129</v>
      </c>
      <c r="H235" s="212">
        <v>1520.5999999999999</v>
      </c>
      <c r="I235" s="213"/>
      <c r="J235" s="214">
        <f>ROUND(I235*H235,2)</f>
        <v>0</v>
      </c>
      <c r="K235" s="215"/>
      <c r="L235" s="47"/>
      <c r="M235" s="216" t="s">
        <v>19</v>
      </c>
      <c r="N235" s="217" t="s">
        <v>42</v>
      </c>
      <c r="O235" s="87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130</v>
      </c>
      <c r="AT235" s="220" t="s">
        <v>126</v>
      </c>
      <c r="AU235" s="220" t="s">
        <v>81</v>
      </c>
      <c r="AY235" s="20" t="s">
        <v>124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20" t="s">
        <v>79</v>
      </c>
      <c r="BK235" s="221">
        <f>ROUND(I235*H235,2)</f>
        <v>0</v>
      </c>
      <c r="BL235" s="20" t="s">
        <v>130</v>
      </c>
      <c r="BM235" s="220" t="s">
        <v>915</v>
      </c>
    </row>
    <row r="236" s="2" customFormat="1">
      <c r="A236" s="41"/>
      <c r="B236" s="42"/>
      <c r="C236" s="43"/>
      <c r="D236" s="222" t="s">
        <v>132</v>
      </c>
      <c r="E236" s="43"/>
      <c r="F236" s="223" t="s">
        <v>329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132</v>
      </c>
      <c r="AU236" s="20" t="s">
        <v>81</v>
      </c>
    </row>
    <row r="237" s="2" customFormat="1">
      <c r="A237" s="41"/>
      <c r="B237" s="42"/>
      <c r="C237" s="43"/>
      <c r="D237" s="227" t="s">
        <v>134</v>
      </c>
      <c r="E237" s="43"/>
      <c r="F237" s="228" t="s">
        <v>330</v>
      </c>
      <c r="G237" s="43"/>
      <c r="H237" s="43"/>
      <c r="I237" s="224"/>
      <c r="J237" s="43"/>
      <c r="K237" s="43"/>
      <c r="L237" s="47"/>
      <c r="M237" s="225"/>
      <c r="N237" s="226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134</v>
      </c>
      <c r="AU237" s="20" t="s">
        <v>81</v>
      </c>
    </row>
    <row r="238" s="2" customFormat="1">
      <c r="A238" s="41"/>
      <c r="B238" s="42"/>
      <c r="C238" s="43"/>
      <c r="D238" s="222" t="s">
        <v>136</v>
      </c>
      <c r="E238" s="43"/>
      <c r="F238" s="229" t="s">
        <v>254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136</v>
      </c>
      <c r="AU238" s="20" t="s">
        <v>81</v>
      </c>
    </row>
    <row r="239" s="14" customFormat="1">
      <c r="A239" s="14"/>
      <c r="B239" s="241"/>
      <c r="C239" s="242"/>
      <c r="D239" s="222" t="s">
        <v>138</v>
      </c>
      <c r="E239" s="243" t="s">
        <v>19</v>
      </c>
      <c r="F239" s="244" t="s">
        <v>876</v>
      </c>
      <c r="G239" s="242"/>
      <c r="H239" s="243" t="s">
        <v>19</v>
      </c>
      <c r="I239" s="245"/>
      <c r="J239" s="242"/>
      <c r="K239" s="242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138</v>
      </c>
      <c r="AU239" s="250" t="s">
        <v>81</v>
      </c>
      <c r="AV239" s="14" t="s">
        <v>79</v>
      </c>
      <c r="AW239" s="14" t="s">
        <v>32</v>
      </c>
      <c r="AX239" s="14" t="s">
        <v>71</v>
      </c>
      <c r="AY239" s="250" t="s">
        <v>124</v>
      </c>
    </row>
    <row r="240" s="13" customFormat="1">
      <c r="A240" s="13"/>
      <c r="B240" s="230"/>
      <c r="C240" s="231"/>
      <c r="D240" s="222" t="s">
        <v>138</v>
      </c>
      <c r="E240" s="232" t="s">
        <v>19</v>
      </c>
      <c r="F240" s="233" t="s">
        <v>877</v>
      </c>
      <c r="G240" s="231"/>
      <c r="H240" s="234">
        <v>706.60000000000002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138</v>
      </c>
      <c r="AU240" s="240" t="s">
        <v>81</v>
      </c>
      <c r="AV240" s="13" t="s">
        <v>81</v>
      </c>
      <c r="AW240" s="13" t="s">
        <v>32</v>
      </c>
      <c r="AX240" s="13" t="s">
        <v>71</v>
      </c>
      <c r="AY240" s="240" t="s">
        <v>124</v>
      </c>
    </row>
    <row r="241" s="14" customFormat="1">
      <c r="A241" s="14"/>
      <c r="B241" s="241"/>
      <c r="C241" s="242"/>
      <c r="D241" s="222" t="s">
        <v>138</v>
      </c>
      <c r="E241" s="243" t="s">
        <v>19</v>
      </c>
      <c r="F241" s="244" t="s">
        <v>829</v>
      </c>
      <c r="G241" s="242"/>
      <c r="H241" s="243" t="s">
        <v>19</v>
      </c>
      <c r="I241" s="245"/>
      <c r="J241" s="242"/>
      <c r="K241" s="242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138</v>
      </c>
      <c r="AU241" s="250" t="s">
        <v>81</v>
      </c>
      <c r="AV241" s="14" t="s">
        <v>79</v>
      </c>
      <c r="AW241" s="14" t="s">
        <v>32</v>
      </c>
      <c r="AX241" s="14" t="s">
        <v>71</v>
      </c>
      <c r="AY241" s="250" t="s">
        <v>124</v>
      </c>
    </row>
    <row r="242" s="13" customFormat="1">
      <c r="A242" s="13"/>
      <c r="B242" s="230"/>
      <c r="C242" s="231"/>
      <c r="D242" s="222" t="s">
        <v>138</v>
      </c>
      <c r="E242" s="232" t="s">
        <v>19</v>
      </c>
      <c r="F242" s="233" t="s">
        <v>878</v>
      </c>
      <c r="G242" s="231"/>
      <c r="H242" s="234">
        <v>370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138</v>
      </c>
      <c r="AU242" s="240" t="s">
        <v>81</v>
      </c>
      <c r="AV242" s="13" t="s">
        <v>81</v>
      </c>
      <c r="AW242" s="13" t="s">
        <v>32</v>
      </c>
      <c r="AX242" s="13" t="s">
        <v>71</v>
      </c>
      <c r="AY242" s="240" t="s">
        <v>124</v>
      </c>
    </row>
    <row r="243" s="14" customFormat="1">
      <c r="A243" s="14"/>
      <c r="B243" s="241"/>
      <c r="C243" s="242"/>
      <c r="D243" s="222" t="s">
        <v>138</v>
      </c>
      <c r="E243" s="243" t="s">
        <v>19</v>
      </c>
      <c r="F243" s="244" t="s">
        <v>879</v>
      </c>
      <c r="G243" s="242"/>
      <c r="H243" s="243" t="s">
        <v>19</v>
      </c>
      <c r="I243" s="245"/>
      <c r="J243" s="242"/>
      <c r="K243" s="242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138</v>
      </c>
      <c r="AU243" s="250" t="s">
        <v>81</v>
      </c>
      <c r="AV243" s="14" t="s">
        <v>79</v>
      </c>
      <c r="AW243" s="14" t="s">
        <v>32</v>
      </c>
      <c r="AX243" s="14" t="s">
        <v>71</v>
      </c>
      <c r="AY243" s="250" t="s">
        <v>124</v>
      </c>
    </row>
    <row r="244" s="13" customFormat="1">
      <c r="A244" s="13"/>
      <c r="B244" s="230"/>
      <c r="C244" s="231"/>
      <c r="D244" s="222" t="s">
        <v>138</v>
      </c>
      <c r="E244" s="232" t="s">
        <v>19</v>
      </c>
      <c r="F244" s="233" t="s">
        <v>880</v>
      </c>
      <c r="G244" s="231"/>
      <c r="H244" s="234">
        <v>444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138</v>
      </c>
      <c r="AU244" s="240" t="s">
        <v>81</v>
      </c>
      <c r="AV244" s="13" t="s">
        <v>81</v>
      </c>
      <c r="AW244" s="13" t="s">
        <v>32</v>
      </c>
      <c r="AX244" s="13" t="s">
        <v>71</v>
      </c>
      <c r="AY244" s="240" t="s">
        <v>124</v>
      </c>
    </row>
    <row r="245" s="15" customFormat="1">
      <c r="A245" s="15"/>
      <c r="B245" s="251"/>
      <c r="C245" s="252"/>
      <c r="D245" s="222" t="s">
        <v>138</v>
      </c>
      <c r="E245" s="253" t="s">
        <v>19</v>
      </c>
      <c r="F245" s="254" t="s">
        <v>171</v>
      </c>
      <c r="G245" s="252"/>
      <c r="H245" s="255">
        <v>1520.5999999999999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1" t="s">
        <v>138</v>
      </c>
      <c r="AU245" s="261" t="s">
        <v>81</v>
      </c>
      <c r="AV245" s="15" t="s">
        <v>130</v>
      </c>
      <c r="AW245" s="15" t="s">
        <v>32</v>
      </c>
      <c r="AX245" s="15" t="s">
        <v>79</v>
      </c>
      <c r="AY245" s="261" t="s">
        <v>124</v>
      </c>
    </row>
    <row r="246" s="2" customFormat="1" ht="16.5" customHeight="1">
      <c r="A246" s="41"/>
      <c r="B246" s="42"/>
      <c r="C246" s="208" t="s">
        <v>359</v>
      </c>
      <c r="D246" s="208" t="s">
        <v>126</v>
      </c>
      <c r="E246" s="209" t="s">
        <v>332</v>
      </c>
      <c r="F246" s="210" t="s">
        <v>333</v>
      </c>
      <c r="G246" s="211" t="s">
        <v>129</v>
      </c>
      <c r="H246" s="212">
        <v>335</v>
      </c>
      <c r="I246" s="213"/>
      <c r="J246" s="214">
        <f>ROUND(I246*H246,2)</f>
        <v>0</v>
      </c>
      <c r="K246" s="215"/>
      <c r="L246" s="47"/>
      <c r="M246" s="216" t="s">
        <v>19</v>
      </c>
      <c r="N246" s="217" t="s">
        <v>42</v>
      </c>
      <c r="O246" s="87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130</v>
      </c>
      <c r="AT246" s="220" t="s">
        <v>126</v>
      </c>
      <c r="AU246" s="220" t="s">
        <v>81</v>
      </c>
      <c r="AY246" s="20" t="s">
        <v>124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79</v>
      </c>
      <c r="BK246" s="221">
        <f>ROUND(I246*H246,2)</f>
        <v>0</v>
      </c>
      <c r="BL246" s="20" t="s">
        <v>130</v>
      </c>
      <c r="BM246" s="220" t="s">
        <v>916</v>
      </c>
    </row>
    <row r="247" s="2" customFormat="1">
      <c r="A247" s="41"/>
      <c r="B247" s="42"/>
      <c r="C247" s="43"/>
      <c r="D247" s="222" t="s">
        <v>132</v>
      </c>
      <c r="E247" s="43"/>
      <c r="F247" s="223" t="s">
        <v>335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132</v>
      </c>
      <c r="AU247" s="20" t="s">
        <v>81</v>
      </c>
    </row>
    <row r="248" s="2" customFormat="1">
      <c r="A248" s="41"/>
      <c r="B248" s="42"/>
      <c r="C248" s="43"/>
      <c r="D248" s="227" t="s">
        <v>134</v>
      </c>
      <c r="E248" s="43"/>
      <c r="F248" s="228" t="s">
        <v>336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134</v>
      </c>
      <c r="AU248" s="20" t="s">
        <v>81</v>
      </c>
    </row>
    <row r="249" s="14" customFormat="1">
      <c r="A249" s="14"/>
      <c r="B249" s="241"/>
      <c r="C249" s="242"/>
      <c r="D249" s="222" t="s">
        <v>138</v>
      </c>
      <c r="E249" s="243" t="s">
        <v>19</v>
      </c>
      <c r="F249" s="244" t="s">
        <v>881</v>
      </c>
      <c r="G249" s="242"/>
      <c r="H249" s="243" t="s">
        <v>19</v>
      </c>
      <c r="I249" s="245"/>
      <c r="J249" s="242"/>
      <c r="K249" s="242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138</v>
      </c>
      <c r="AU249" s="250" t="s">
        <v>81</v>
      </c>
      <c r="AV249" s="14" t="s">
        <v>79</v>
      </c>
      <c r="AW249" s="14" t="s">
        <v>32</v>
      </c>
      <c r="AX249" s="14" t="s">
        <v>71</v>
      </c>
      <c r="AY249" s="250" t="s">
        <v>124</v>
      </c>
    </row>
    <row r="250" s="13" customFormat="1">
      <c r="A250" s="13"/>
      <c r="B250" s="230"/>
      <c r="C250" s="231"/>
      <c r="D250" s="222" t="s">
        <v>138</v>
      </c>
      <c r="E250" s="232" t="s">
        <v>19</v>
      </c>
      <c r="F250" s="233" t="s">
        <v>882</v>
      </c>
      <c r="G250" s="231"/>
      <c r="H250" s="234">
        <v>115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138</v>
      </c>
      <c r="AU250" s="240" t="s">
        <v>81</v>
      </c>
      <c r="AV250" s="13" t="s">
        <v>81</v>
      </c>
      <c r="AW250" s="13" t="s">
        <v>32</v>
      </c>
      <c r="AX250" s="13" t="s">
        <v>71</v>
      </c>
      <c r="AY250" s="240" t="s">
        <v>124</v>
      </c>
    </row>
    <row r="251" s="14" customFormat="1">
      <c r="A251" s="14"/>
      <c r="B251" s="241"/>
      <c r="C251" s="242"/>
      <c r="D251" s="222" t="s">
        <v>138</v>
      </c>
      <c r="E251" s="243" t="s">
        <v>19</v>
      </c>
      <c r="F251" s="244" t="s">
        <v>883</v>
      </c>
      <c r="G251" s="242"/>
      <c r="H251" s="243" t="s">
        <v>19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138</v>
      </c>
      <c r="AU251" s="250" t="s">
        <v>81</v>
      </c>
      <c r="AV251" s="14" t="s">
        <v>79</v>
      </c>
      <c r="AW251" s="14" t="s">
        <v>32</v>
      </c>
      <c r="AX251" s="14" t="s">
        <v>71</v>
      </c>
      <c r="AY251" s="250" t="s">
        <v>124</v>
      </c>
    </row>
    <row r="252" s="13" customFormat="1">
      <c r="A252" s="13"/>
      <c r="B252" s="230"/>
      <c r="C252" s="231"/>
      <c r="D252" s="222" t="s">
        <v>138</v>
      </c>
      <c r="E252" s="232" t="s">
        <v>19</v>
      </c>
      <c r="F252" s="233" t="s">
        <v>884</v>
      </c>
      <c r="G252" s="231"/>
      <c r="H252" s="234">
        <v>220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138</v>
      </c>
      <c r="AU252" s="240" t="s">
        <v>81</v>
      </c>
      <c r="AV252" s="13" t="s">
        <v>81</v>
      </c>
      <c r="AW252" s="13" t="s">
        <v>32</v>
      </c>
      <c r="AX252" s="13" t="s">
        <v>71</v>
      </c>
      <c r="AY252" s="240" t="s">
        <v>124</v>
      </c>
    </row>
    <row r="253" s="15" customFormat="1">
      <c r="A253" s="15"/>
      <c r="B253" s="251"/>
      <c r="C253" s="252"/>
      <c r="D253" s="222" t="s">
        <v>138</v>
      </c>
      <c r="E253" s="253" t="s">
        <v>19</v>
      </c>
      <c r="F253" s="254" t="s">
        <v>171</v>
      </c>
      <c r="G253" s="252"/>
      <c r="H253" s="255">
        <v>335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1" t="s">
        <v>138</v>
      </c>
      <c r="AU253" s="261" t="s">
        <v>81</v>
      </c>
      <c r="AV253" s="15" t="s">
        <v>130</v>
      </c>
      <c r="AW253" s="15" t="s">
        <v>32</v>
      </c>
      <c r="AX253" s="15" t="s">
        <v>79</v>
      </c>
      <c r="AY253" s="261" t="s">
        <v>124</v>
      </c>
    </row>
    <row r="254" s="2" customFormat="1" ht="16.5" customHeight="1">
      <c r="A254" s="41"/>
      <c r="B254" s="42"/>
      <c r="C254" s="208" t="s">
        <v>367</v>
      </c>
      <c r="D254" s="208" t="s">
        <v>126</v>
      </c>
      <c r="E254" s="209" t="s">
        <v>345</v>
      </c>
      <c r="F254" s="210" t="s">
        <v>346</v>
      </c>
      <c r="G254" s="211" t="s">
        <v>129</v>
      </c>
      <c r="H254" s="212">
        <v>5.2000000000000002</v>
      </c>
      <c r="I254" s="213"/>
      <c r="J254" s="214">
        <f>ROUND(I254*H254,2)</f>
        <v>0</v>
      </c>
      <c r="K254" s="215"/>
      <c r="L254" s="47"/>
      <c r="M254" s="216" t="s">
        <v>19</v>
      </c>
      <c r="N254" s="217" t="s">
        <v>42</v>
      </c>
      <c r="O254" s="87"/>
      <c r="P254" s="218">
        <f>O254*H254</f>
        <v>0</v>
      </c>
      <c r="Q254" s="218">
        <v>0.46000000000000002</v>
      </c>
      <c r="R254" s="218">
        <f>Q254*H254</f>
        <v>2.3920000000000003</v>
      </c>
      <c r="S254" s="218">
        <v>0</v>
      </c>
      <c r="T254" s="219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0" t="s">
        <v>130</v>
      </c>
      <c r="AT254" s="220" t="s">
        <v>126</v>
      </c>
      <c r="AU254" s="220" t="s">
        <v>81</v>
      </c>
      <c r="AY254" s="20" t="s">
        <v>124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20" t="s">
        <v>79</v>
      </c>
      <c r="BK254" s="221">
        <f>ROUND(I254*H254,2)</f>
        <v>0</v>
      </c>
      <c r="BL254" s="20" t="s">
        <v>130</v>
      </c>
      <c r="BM254" s="220" t="s">
        <v>917</v>
      </c>
    </row>
    <row r="255" s="2" customFormat="1">
      <c r="A255" s="41"/>
      <c r="B255" s="42"/>
      <c r="C255" s="43"/>
      <c r="D255" s="222" t="s">
        <v>132</v>
      </c>
      <c r="E255" s="43"/>
      <c r="F255" s="223" t="s">
        <v>348</v>
      </c>
      <c r="G255" s="43"/>
      <c r="H255" s="43"/>
      <c r="I255" s="224"/>
      <c r="J255" s="43"/>
      <c r="K255" s="43"/>
      <c r="L255" s="47"/>
      <c r="M255" s="225"/>
      <c r="N255" s="22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132</v>
      </c>
      <c r="AU255" s="20" t="s">
        <v>81</v>
      </c>
    </row>
    <row r="256" s="2" customFormat="1">
      <c r="A256" s="41"/>
      <c r="B256" s="42"/>
      <c r="C256" s="43"/>
      <c r="D256" s="227" t="s">
        <v>134</v>
      </c>
      <c r="E256" s="43"/>
      <c r="F256" s="228" t="s">
        <v>349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134</v>
      </c>
      <c r="AU256" s="20" t="s">
        <v>81</v>
      </c>
    </row>
    <row r="257" s="2" customFormat="1" ht="21.75" customHeight="1">
      <c r="A257" s="41"/>
      <c r="B257" s="42"/>
      <c r="C257" s="208" t="s">
        <v>374</v>
      </c>
      <c r="D257" s="208" t="s">
        <v>126</v>
      </c>
      <c r="E257" s="209" t="s">
        <v>351</v>
      </c>
      <c r="F257" s="210" t="s">
        <v>918</v>
      </c>
      <c r="G257" s="211" t="s">
        <v>129</v>
      </c>
      <c r="H257" s="212">
        <v>5.2000000000000002</v>
      </c>
      <c r="I257" s="213"/>
      <c r="J257" s="214">
        <f>ROUND(I257*H257,2)</f>
        <v>0</v>
      </c>
      <c r="K257" s="215"/>
      <c r="L257" s="47"/>
      <c r="M257" s="216" t="s">
        <v>19</v>
      </c>
      <c r="N257" s="217" t="s">
        <v>42</v>
      </c>
      <c r="O257" s="87"/>
      <c r="P257" s="218">
        <f>O257*H257</f>
        <v>0</v>
      </c>
      <c r="Q257" s="218">
        <v>0.26375999999999999</v>
      </c>
      <c r="R257" s="218">
        <f>Q257*H257</f>
        <v>1.3715520000000001</v>
      </c>
      <c r="S257" s="218">
        <v>0</v>
      </c>
      <c r="T257" s="219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0" t="s">
        <v>130</v>
      </c>
      <c r="AT257" s="220" t="s">
        <v>126</v>
      </c>
      <c r="AU257" s="220" t="s">
        <v>81</v>
      </c>
      <c r="AY257" s="20" t="s">
        <v>124</v>
      </c>
      <c r="BE257" s="221">
        <f>IF(N257="základní",J257,0)</f>
        <v>0</v>
      </c>
      <c r="BF257" s="221">
        <f>IF(N257="snížená",J257,0)</f>
        <v>0</v>
      </c>
      <c r="BG257" s="221">
        <f>IF(N257="zákl. přenesená",J257,0)</f>
        <v>0</v>
      </c>
      <c r="BH257" s="221">
        <f>IF(N257="sníž. přenesená",J257,0)</f>
        <v>0</v>
      </c>
      <c r="BI257" s="221">
        <f>IF(N257="nulová",J257,0)</f>
        <v>0</v>
      </c>
      <c r="BJ257" s="20" t="s">
        <v>79</v>
      </c>
      <c r="BK257" s="221">
        <f>ROUND(I257*H257,2)</f>
        <v>0</v>
      </c>
      <c r="BL257" s="20" t="s">
        <v>130</v>
      </c>
      <c r="BM257" s="220" t="s">
        <v>919</v>
      </c>
    </row>
    <row r="258" s="2" customFormat="1">
      <c r="A258" s="41"/>
      <c r="B258" s="42"/>
      <c r="C258" s="43"/>
      <c r="D258" s="222" t="s">
        <v>132</v>
      </c>
      <c r="E258" s="43"/>
      <c r="F258" s="223" t="s">
        <v>354</v>
      </c>
      <c r="G258" s="43"/>
      <c r="H258" s="43"/>
      <c r="I258" s="224"/>
      <c r="J258" s="43"/>
      <c r="K258" s="43"/>
      <c r="L258" s="47"/>
      <c r="M258" s="225"/>
      <c r="N258" s="22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132</v>
      </c>
      <c r="AU258" s="20" t="s">
        <v>81</v>
      </c>
    </row>
    <row r="259" s="2" customFormat="1">
      <c r="A259" s="41"/>
      <c r="B259" s="42"/>
      <c r="C259" s="43"/>
      <c r="D259" s="227" t="s">
        <v>134</v>
      </c>
      <c r="E259" s="43"/>
      <c r="F259" s="228" t="s">
        <v>920</v>
      </c>
      <c r="G259" s="43"/>
      <c r="H259" s="43"/>
      <c r="I259" s="224"/>
      <c r="J259" s="43"/>
      <c r="K259" s="43"/>
      <c r="L259" s="47"/>
      <c r="M259" s="225"/>
      <c r="N259" s="226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134</v>
      </c>
      <c r="AU259" s="20" t="s">
        <v>81</v>
      </c>
    </row>
    <row r="260" s="2" customFormat="1">
      <c r="A260" s="41"/>
      <c r="B260" s="42"/>
      <c r="C260" s="43"/>
      <c r="D260" s="222" t="s">
        <v>136</v>
      </c>
      <c r="E260" s="43"/>
      <c r="F260" s="229" t="s">
        <v>356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136</v>
      </c>
      <c r="AU260" s="20" t="s">
        <v>81</v>
      </c>
    </row>
    <row r="261" s="13" customFormat="1">
      <c r="A261" s="13"/>
      <c r="B261" s="230"/>
      <c r="C261" s="231"/>
      <c r="D261" s="222" t="s">
        <v>138</v>
      </c>
      <c r="E261" s="232" t="s">
        <v>19</v>
      </c>
      <c r="F261" s="233" t="s">
        <v>921</v>
      </c>
      <c r="G261" s="231"/>
      <c r="H261" s="234">
        <v>5.2000000000000002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138</v>
      </c>
      <c r="AU261" s="240" t="s">
        <v>81</v>
      </c>
      <c r="AV261" s="13" t="s">
        <v>81</v>
      </c>
      <c r="AW261" s="13" t="s">
        <v>32</v>
      </c>
      <c r="AX261" s="13" t="s">
        <v>71</v>
      </c>
      <c r="AY261" s="240" t="s">
        <v>124</v>
      </c>
    </row>
    <row r="262" s="15" customFormat="1">
      <c r="A262" s="15"/>
      <c r="B262" s="251"/>
      <c r="C262" s="252"/>
      <c r="D262" s="222" t="s">
        <v>138</v>
      </c>
      <c r="E262" s="253" t="s">
        <v>19</v>
      </c>
      <c r="F262" s="254" t="s">
        <v>171</v>
      </c>
      <c r="G262" s="252"/>
      <c r="H262" s="255">
        <v>5.2000000000000002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1" t="s">
        <v>138</v>
      </c>
      <c r="AU262" s="261" t="s">
        <v>81</v>
      </c>
      <c r="AV262" s="15" t="s">
        <v>130</v>
      </c>
      <c r="AW262" s="15" t="s">
        <v>32</v>
      </c>
      <c r="AX262" s="15" t="s">
        <v>79</v>
      </c>
      <c r="AY262" s="261" t="s">
        <v>124</v>
      </c>
    </row>
    <row r="263" s="2" customFormat="1" ht="16.5" customHeight="1">
      <c r="A263" s="41"/>
      <c r="B263" s="42"/>
      <c r="C263" s="208" t="s">
        <v>382</v>
      </c>
      <c r="D263" s="208" t="s">
        <v>126</v>
      </c>
      <c r="E263" s="209" t="s">
        <v>413</v>
      </c>
      <c r="F263" s="210" t="s">
        <v>414</v>
      </c>
      <c r="G263" s="211" t="s">
        <v>129</v>
      </c>
      <c r="H263" s="212">
        <v>1520.5999999999999</v>
      </c>
      <c r="I263" s="213"/>
      <c r="J263" s="214">
        <f>ROUND(I263*H263,2)</f>
        <v>0</v>
      </c>
      <c r="K263" s="215"/>
      <c r="L263" s="47"/>
      <c r="M263" s="216" t="s">
        <v>19</v>
      </c>
      <c r="N263" s="217" t="s">
        <v>42</v>
      </c>
      <c r="O263" s="87"/>
      <c r="P263" s="218">
        <f>O263*H263</f>
        <v>0</v>
      </c>
      <c r="Q263" s="218">
        <v>0.089219999999999994</v>
      </c>
      <c r="R263" s="218">
        <f>Q263*H263</f>
        <v>135.66793199999998</v>
      </c>
      <c r="S263" s="218">
        <v>0</v>
      </c>
      <c r="T263" s="219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0" t="s">
        <v>130</v>
      </c>
      <c r="AT263" s="220" t="s">
        <v>126</v>
      </c>
      <c r="AU263" s="220" t="s">
        <v>81</v>
      </c>
      <c r="AY263" s="20" t="s">
        <v>124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20" t="s">
        <v>79</v>
      </c>
      <c r="BK263" s="221">
        <f>ROUND(I263*H263,2)</f>
        <v>0</v>
      </c>
      <c r="BL263" s="20" t="s">
        <v>130</v>
      </c>
      <c r="BM263" s="220" t="s">
        <v>922</v>
      </c>
    </row>
    <row r="264" s="2" customFormat="1">
      <c r="A264" s="41"/>
      <c r="B264" s="42"/>
      <c r="C264" s="43"/>
      <c r="D264" s="222" t="s">
        <v>132</v>
      </c>
      <c r="E264" s="43"/>
      <c r="F264" s="223" t="s">
        <v>416</v>
      </c>
      <c r="G264" s="43"/>
      <c r="H264" s="43"/>
      <c r="I264" s="224"/>
      <c r="J264" s="43"/>
      <c r="K264" s="43"/>
      <c r="L264" s="47"/>
      <c r="M264" s="225"/>
      <c r="N264" s="226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132</v>
      </c>
      <c r="AU264" s="20" t="s">
        <v>81</v>
      </c>
    </row>
    <row r="265" s="2" customFormat="1">
      <c r="A265" s="41"/>
      <c r="B265" s="42"/>
      <c r="C265" s="43"/>
      <c r="D265" s="227" t="s">
        <v>134</v>
      </c>
      <c r="E265" s="43"/>
      <c r="F265" s="228" t="s">
        <v>417</v>
      </c>
      <c r="G265" s="43"/>
      <c r="H265" s="43"/>
      <c r="I265" s="224"/>
      <c r="J265" s="43"/>
      <c r="K265" s="43"/>
      <c r="L265" s="47"/>
      <c r="M265" s="225"/>
      <c r="N265" s="22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134</v>
      </c>
      <c r="AU265" s="20" t="s">
        <v>81</v>
      </c>
    </row>
    <row r="266" s="14" customFormat="1">
      <c r="A266" s="14"/>
      <c r="B266" s="241"/>
      <c r="C266" s="242"/>
      <c r="D266" s="222" t="s">
        <v>138</v>
      </c>
      <c r="E266" s="243" t="s">
        <v>19</v>
      </c>
      <c r="F266" s="244" t="s">
        <v>876</v>
      </c>
      <c r="G266" s="242"/>
      <c r="H266" s="243" t="s">
        <v>19</v>
      </c>
      <c r="I266" s="245"/>
      <c r="J266" s="242"/>
      <c r="K266" s="242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138</v>
      </c>
      <c r="AU266" s="250" t="s">
        <v>81</v>
      </c>
      <c r="AV266" s="14" t="s">
        <v>79</v>
      </c>
      <c r="AW266" s="14" t="s">
        <v>32</v>
      </c>
      <c r="AX266" s="14" t="s">
        <v>71</v>
      </c>
      <c r="AY266" s="250" t="s">
        <v>124</v>
      </c>
    </row>
    <row r="267" s="13" customFormat="1">
      <c r="A267" s="13"/>
      <c r="B267" s="230"/>
      <c r="C267" s="231"/>
      <c r="D267" s="222" t="s">
        <v>138</v>
      </c>
      <c r="E267" s="232" t="s">
        <v>19</v>
      </c>
      <c r="F267" s="233" t="s">
        <v>923</v>
      </c>
      <c r="G267" s="231"/>
      <c r="H267" s="234">
        <v>706.60000000000002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138</v>
      </c>
      <c r="AU267" s="240" t="s">
        <v>81</v>
      </c>
      <c r="AV267" s="13" t="s">
        <v>81</v>
      </c>
      <c r="AW267" s="13" t="s">
        <v>32</v>
      </c>
      <c r="AX267" s="13" t="s">
        <v>71</v>
      </c>
      <c r="AY267" s="240" t="s">
        <v>124</v>
      </c>
    </row>
    <row r="268" s="14" customFormat="1">
      <c r="A268" s="14"/>
      <c r="B268" s="241"/>
      <c r="C268" s="242"/>
      <c r="D268" s="222" t="s">
        <v>138</v>
      </c>
      <c r="E268" s="243" t="s">
        <v>19</v>
      </c>
      <c r="F268" s="244" t="s">
        <v>829</v>
      </c>
      <c r="G268" s="242"/>
      <c r="H268" s="243" t="s">
        <v>19</v>
      </c>
      <c r="I268" s="245"/>
      <c r="J268" s="242"/>
      <c r="K268" s="242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138</v>
      </c>
      <c r="AU268" s="250" t="s">
        <v>81</v>
      </c>
      <c r="AV268" s="14" t="s">
        <v>79</v>
      </c>
      <c r="AW268" s="14" t="s">
        <v>32</v>
      </c>
      <c r="AX268" s="14" t="s">
        <v>71</v>
      </c>
      <c r="AY268" s="250" t="s">
        <v>124</v>
      </c>
    </row>
    <row r="269" s="13" customFormat="1">
      <c r="A269" s="13"/>
      <c r="B269" s="230"/>
      <c r="C269" s="231"/>
      <c r="D269" s="222" t="s">
        <v>138</v>
      </c>
      <c r="E269" s="232" t="s">
        <v>19</v>
      </c>
      <c r="F269" s="233" t="s">
        <v>878</v>
      </c>
      <c r="G269" s="231"/>
      <c r="H269" s="234">
        <v>370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138</v>
      </c>
      <c r="AU269" s="240" t="s">
        <v>81</v>
      </c>
      <c r="AV269" s="13" t="s">
        <v>81</v>
      </c>
      <c r="AW269" s="13" t="s">
        <v>32</v>
      </c>
      <c r="AX269" s="13" t="s">
        <v>71</v>
      </c>
      <c r="AY269" s="240" t="s">
        <v>124</v>
      </c>
    </row>
    <row r="270" s="14" customFormat="1">
      <c r="A270" s="14"/>
      <c r="B270" s="241"/>
      <c r="C270" s="242"/>
      <c r="D270" s="222" t="s">
        <v>138</v>
      </c>
      <c r="E270" s="243" t="s">
        <v>19</v>
      </c>
      <c r="F270" s="244" t="s">
        <v>879</v>
      </c>
      <c r="G270" s="242"/>
      <c r="H270" s="243" t="s">
        <v>19</v>
      </c>
      <c r="I270" s="245"/>
      <c r="J270" s="242"/>
      <c r="K270" s="242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138</v>
      </c>
      <c r="AU270" s="250" t="s">
        <v>81</v>
      </c>
      <c r="AV270" s="14" t="s">
        <v>79</v>
      </c>
      <c r="AW270" s="14" t="s">
        <v>32</v>
      </c>
      <c r="AX270" s="14" t="s">
        <v>71</v>
      </c>
      <c r="AY270" s="250" t="s">
        <v>124</v>
      </c>
    </row>
    <row r="271" s="13" customFormat="1">
      <c r="A271" s="13"/>
      <c r="B271" s="230"/>
      <c r="C271" s="231"/>
      <c r="D271" s="222" t="s">
        <v>138</v>
      </c>
      <c r="E271" s="232" t="s">
        <v>19</v>
      </c>
      <c r="F271" s="233" t="s">
        <v>880</v>
      </c>
      <c r="G271" s="231"/>
      <c r="H271" s="234">
        <v>444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138</v>
      </c>
      <c r="AU271" s="240" t="s">
        <v>81</v>
      </c>
      <c r="AV271" s="13" t="s">
        <v>81</v>
      </c>
      <c r="AW271" s="13" t="s">
        <v>32</v>
      </c>
      <c r="AX271" s="13" t="s">
        <v>71</v>
      </c>
      <c r="AY271" s="240" t="s">
        <v>124</v>
      </c>
    </row>
    <row r="272" s="15" customFormat="1">
      <c r="A272" s="15"/>
      <c r="B272" s="251"/>
      <c r="C272" s="252"/>
      <c r="D272" s="222" t="s">
        <v>138</v>
      </c>
      <c r="E272" s="253" t="s">
        <v>19</v>
      </c>
      <c r="F272" s="254" t="s">
        <v>171</v>
      </c>
      <c r="G272" s="252"/>
      <c r="H272" s="255">
        <v>1520.5999999999999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1" t="s">
        <v>138</v>
      </c>
      <c r="AU272" s="261" t="s">
        <v>81</v>
      </c>
      <c r="AV272" s="15" t="s">
        <v>130</v>
      </c>
      <c r="AW272" s="15" t="s">
        <v>32</v>
      </c>
      <c r="AX272" s="15" t="s">
        <v>79</v>
      </c>
      <c r="AY272" s="261" t="s">
        <v>124</v>
      </c>
    </row>
    <row r="273" s="2" customFormat="1" ht="16.5" customHeight="1">
      <c r="A273" s="41"/>
      <c r="B273" s="42"/>
      <c r="C273" s="262" t="s">
        <v>388</v>
      </c>
      <c r="D273" s="262" t="s">
        <v>224</v>
      </c>
      <c r="E273" s="263" t="s">
        <v>419</v>
      </c>
      <c r="F273" s="264" t="s">
        <v>420</v>
      </c>
      <c r="G273" s="265" t="s">
        <v>129</v>
      </c>
      <c r="H273" s="266">
        <v>1486.2819999999999</v>
      </c>
      <c r="I273" s="267"/>
      <c r="J273" s="268">
        <f>ROUND(I273*H273,2)</f>
        <v>0</v>
      </c>
      <c r="K273" s="269"/>
      <c r="L273" s="270"/>
      <c r="M273" s="271" t="s">
        <v>19</v>
      </c>
      <c r="N273" s="272" t="s">
        <v>42</v>
      </c>
      <c r="O273" s="87"/>
      <c r="P273" s="218">
        <f>O273*H273</f>
        <v>0</v>
      </c>
      <c r="Q273" s="218">
        <v>0.113</v>
      </c>
      <c r="R273" s="218">
        <f>Q273*H273</f>
        <v>167.94986599999999</v>
      </c>
      <c r="S273" s="218">
        <v>0</v>
      </c>
      <c r="T273" s="219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0" t="s">
        <v>192</v>
      </c>
      <c r="AT273" s="220" t="s">
        <v>224</v>
      </c>
      <c r="AU273" s="220" t="s">
        <v>81</v>
      </c>
      <c r="AY273" s="20" t="s">
        <v>124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20" t="s">
        <v>79</v>
      </c>
      <c r="BK273" s="221">
        <f>ROUND(I273*H273,2)</f>
        <v>0</v>
      </c>
      <c r="BL273" s="20" t="s">
        <v>130</v>
      </c>
      <c r="BM273" s="220" t="s">
        <v>924</v>
      </c>
    </row>
    <row r="274" s="2" customFormat="1">
      <c r="A274" s="41"/>
      <c r="B274" s="42"/>
      <c r="C274" s="43"/>
      <c r="D274" s="222" t="s">
        <v>132</v>
      </c>
      <c r="E274" s="43"/>
      <c r="F274" s="223" t="s">
        <v>420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132</v>
      </c>
      <c r="AU274" s="20" t="s">
        <v>81</v>
      </c>
    </row>
    <row r="275" s="14" customFormat="1">
      <c r="A275" s="14"/>
      <c r="B275" s="241"/>
      <c r="C275" s="242"/>
      <c r="D275" s="222" t="s">
        <v>138</v>
      </c>
      <c r="E275" s="243" t="s">
        <v>19</v>
      </c>
      <c r="F275" s="244" t="s">
        <v>876</v>
      </c>
      <c r="G275" s="242"/>
      <c r="H275" s="243" t="s">
        <v>19</v>
      </c>
      <c r="I275" s="245"/>
      <c r="J275" s="242"/>
      <c r="K275" s="242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138</v>
      </c>
      <c r="AU275" s="250" t="s">
        <v>81</v>
      </c>
      <c r="AV275" s="14" t="s">
        <v>79</v>
      </c>
      <c r="AW275" s="14" t="s">
        <v>32</v>
      </c>
      <c r="AX275" s="14" t="s">
        <v>71</v>
      </c>
      <c r="AY275" s="250" t="s">
        <v>124</v>
      </c>
    </row>
    <row r="276" s="13" customFormat="1">
      <c r="A276" s="13"/>
      <c r="B276" s="230"/>
      <c r="C276" s="231"/>
      <c r="D276" s="222" t="s">
        <v>138</v>
      </c>
      <c r="E276" s="232" t="s">
        <v>19</v>
      </c>
      <c r="F276" s="233" t="s">
        <v>925</v>
      </c>
      <c r="G276" s="231"/>
      <c r="H276" s="234">
        <v>668.60000000000002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138</v>
      </c>
      <c r="AU276" s="240" t="s">
        <v>81</v>
      </c>
      <c r="AV276" s="13" t="s">
        <v>81</v>
      </c>
      <c r="AW276" s="13" t="s">
        <v>32</v>
      </c>
      <c r="AX276" s="13" t="s">
        <v>71</v>
      </c>
      <c r="AY276" s="240" t="s">
        <v>124</v>
      </c>
    </row>
    <row r="277" s="14" customFormat="1">
      <c r="A277" s="14"/>
      <c r="B277" s="241"/>
      <c r="C277" s="242"/>
      <c r="D277" s="222" t="s">
        <v>138</v>
      </c>
      <c r="E277" s="243" t="s">
        <v>19</v>
      </c>
      <c r="F277" s="244" t="s">
        <v>829</v>
      </c>
      <c r="G277" s="242"/>
      <c r="H277" s="243" t="s">
        <v>19</v>
      </c>
      <c r="I277" s="245"/>
      <c r="J277" s="242"/>
      <c r="K277" s="242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138</v>
      </c>
      <c r="AU277" s="250" t="s">
        <v>81</v>
      </c>
      <c r="AV277" s="14" t="s">
        <v>79</v>
      </c>
      <c r="AW277" s="14" t="s">
        <v>32</v>
      </c>
      <c r="AX277" s="14" t="s">
        <v>71</v>
      </c>
      <c r="AY277" s="250" t="s">
        <v>124</v>
      </c>
    </row>
    <row r="278" s="13" customFormat="1">
      <c r="A278" s="13"/>
      <c r="B278" s="230"/>
      <c r="C278" s="231"/>
      <c r="D278" s="222" t="s">
        <v>138</v>
      </c>
      <c r="E278" s="232" t="s">
        <v>19</v>
      </c>
      <c r="F278" s="233" t="s">
        <v>878</v>
      </c>
      <c r="G278" s="231"/>
      <c r="H278" s="234">
        <v>370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138</v>
      </c>
      <c r="AU278" s="240" t="s">
        <v>81</v>
      </c>
      <c r="AV278" s="13" t="s">
        <v>81</v>
      </c>
      <c r="AW278" s="13" t="s">
        <v>32</v>
      </c>
      <c r="AX278" s="13" t="s">
        <v>71</v>
      </c>
      <c r="AY278" s="240" t="s">
        <v>124</v>
      </c>
    </row>
    <row r="279" s="14" customFormat="1">
      <c r="A279" s="14"/>
      <c r="B279" s="241"/>
      <c r="C279" s="242"/>
      <c r="D279" s="222" t="s">
        <v>138</v>
      </c>
      <c r="E279" s="243" t="s">
        <v>19</v>
      </c>
      <c r="F279" s="244" t="s">
        <v>879</v>
      </c>
      <c r="G279" s="242"/>
      <c r="H279" s="243" t="s">
        <v>19</v>
      </c>
      <c r="I279" s="245"/>
      <c r="J279" s="242"/>
      <c r="K279" s="242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138</v>
      </c>
      <c r="AU279" s="250" t="s">
        <v>81</v>
      </c>
      <c r="AV279" s="14" t="s">
        <v>79</v>
      </c>
      <c r="AW279" s="14" t="s">
        <v>32</v>
      </c>
      <c r="AX279" s="14" t="s">
        <v>71</v>
      </c>
      <c r="AY279" s="250" t="s">
        <v>124</v>
      </c>
    </row>
    <row r="280" s="13" customFormat="1">
      <c r="A280" s="13"/>
      <c r="B280" s="230"/>
      <c r="C280" s="231"/>
      <c r="D280" s="222" t="s">
        <v>138</v>
      </c>
      <c r="E280" s="232" t="s">
        <v>19</v>
      </c>
      <c r="F280" s="233" t="s">
        <v>926</v>
      </c>
      <c r="G280" s="231"/>
      <c r="H280" s="234">
        <v>433.60000000000002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138</v>
      </c>
      <c r="AU280" s="240" t="s">
        <v>81</v>
      </c>
      <c r="AV280" s="13" t="s">
        <v>81</v>
      </c>
      <c r="AW280" s="13" t="s">
        <v>32</v>
      </c>
      <c r="AX280" s="13" t="s">
        <v>71</v>
      </c>
      <c r="AY280" s="240" t="s">
        <v>124</v>
      </c>
    </row>
    <row r="281" s="16" customFormat="1">
      <c r="A281" s="16"/>
      <c r="B281" s="277"/>
      <c r="C281" s="278"/>
      <c r="D281" s="222" t="s">
        <v>138</v>
      </c>
      <c r="E281" s="279" t="s">
        <v>19</v>
      </c>
      <c r="F281" s="280" t="s">
        <v>927</v>
      </c>
      <c r="G281" s="278"/>
      <c r="H281" s="281">
        <v>1472.2000000000001</v>
      </c>
      <c r="I281" s="282"/>
      <c r="J281" s="278"/>
      <c r="K281" s="278"/>
      <c r="L281" s="283"/>
      <c r="M281" s="284"/>
      <c r="N281" s="285"/>
      <c r="O281" s="285"/>
      <c r="P281" s="285"/>
      <c r="Q281" s="285"/>
      <c r="R281" s="285"/>
      <c r="S281" s="285"/>
      <c r="T281" s="28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87" t="s">
        <v>138</v>
      </c>
      <c r="AU281" s="287" t="s">
        <v>81</v>
      </c>
      <c r="AV281" s="16" t="s">
        <v>147</v>
      </c>
      <c r="AW281" s="16" t="s">
        <v>4</v>
      </c>
      <c r="AX281" s="16" t="s">
        <v>71</v>
      </c>
      <c r="AY281" s="287" t="s">
        <v>124</v>
      </c>
    </row>
    <row r="282" s="13" customFormat="1">
      <c r="A282" s="13"/>
      <c r="B282" s="230"/>
      <c r="C282" s="231"/>
      <c r="D282" s="222" t="s">
        <v>138</v>
      </c>
      <c r="E282" s="232" t="s">
        <v>19</v>
      </c>
      <c r="F282" s="233" t="s">
        <v>928</v>
      </c>
      <c r="G282" s="231"/>
      <c r="H282" s="234">
        <v>14.082000000000001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138</v>
      </c>
      <c r="AU282" s="240" t="s">
        <v>81</v>
      </c>
      <c r="AV282" s="13" t="s">
        <v>81</v>
      </c>
      <c r="AW282" s="13" t="s">
        <v>32</v>
      </c>
      <c r="AX282" s="13" t="s">
        <v>71</v>
      </c>
      <c r="AY282" s="240" t="s">
        <v>124</v>
      </c>
    </row>
    <row r="283" s="15" customFormat="1">
      <c r="A283" s="15"/>
      <c r="B283" s="251"/>
      <c r="C283" s="252"/>
      <c r="D283" s="222" t="s">
        <v>138</v>
      </c>
      <c r="E283" s="253" t="s">
        <v>19</v>
      </c>
      <c r="F283" s="254" t="s">
        <v>171</v>
      </c>
      <c r="G283" s="252"/>
      <c r="H283" s="255">
        <v>1486.2819999999999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1" t="s">
        <v>138</v>
      </c>
      <c r="AU283" s="261" t="s">
        <v>81</v>
      </c>
      <c r="AV283" s="15" t="s">
        <v>130</v>
      </c>
      <c r="AW283" s="15" t="s">
        <v>32</v>
      </c>
      <c r="AX283" s="15" t="s">
        <v>79</v>
      </c>
      <c r="AY283" s="261" t="s">
        <v>124</v>
      </c>
    </row>
    <row r="284" s="2" customFormat="1" ht="16.5" customHeight="1">
      <c r="A284" s="41"/>
      <c r="B284" s="42"/>
      <c r="C284" s="262" t="s">
        <v>394</v>
      </c>
      <c r="D284" s="262" t="s">
        <v>224</v>
      </c>
      <c r="E284" s="263" t="s">
        <v>929</v>
      </c>
      <c r="F284" s="264" t="s">
        <v>930</v>
      </c>
      <c r="G284" s="265" t="s">
        <v>129</v>
      </c>
      <c r="H284" s="266">
        <v>9.6959999999999997</v>
      </c>
      <c r="I284" s="267"/>
      <c r="J284" s="268">
        <f>ROUND(I284*H284,2)</f>
        <v>0</v>
      </c>
      <c r="K284" s="269"/>
      <c r="L284" s="270"/>
      <c r="M284" s="271" t="s">
        <v>19</v>
      </c>
      <c r="N284" s="272" t="s">
        <v>42</v>
      </c>
      <c r="O284" s="87"/>
      <c r="P284" s="218">
        <f>O284*H284</f>
        <v>0</v>
      </c>
      <c r="Q284" s="218">
        <v>0.113</v>
      </c>
      <c r="R284" s="218">
        <f>Q284*H284</f>
        <v>1.095648</v>
      </c>
      <c r="S284" s="218">
        <v>0</v>
      </c>
      <c r="T284" s="219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0" t="s">
        <v>192</v>
      </c>
      <c r="AT284" s="220" t="s">
        <v>224</v>
      </c>
      <c r="AU284" s="220" t="s">
        <v>81</v>
      </c>
      <c r="AY284" s="20" t="s">
        <v>124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20" t="s">
        <v>79</v>
      </c>
      <c r="BK284" s="221">
        <f>ROUND(I284*H284,2)</f>
        <v>0</v>
      </c>
      <c r="BL284" s="20" t="s">
        <v>130</v>
      </c>
      <c r="BM284" s="220" t="s">
        <v>931</v>
      </c>
    </row>
    <row r="285" s="2" customFormat="1">
      <c r="A285" s="41"/>
      <c r="B285" s="42"/>
      <c r="C285" s="43"/>
      <c r="D285" s="222" t="s">
        <v>132</v>
      </c>
      <c r="E285" s="43"/>
      <c r="F285" s="223" t="s">
        <v>930</v>
      </c>
      <c r="G285" s="43"/>
      <c r="H285" s="43"/>
      <c r="I285" s="224"/>
      <c r="J285" s="43"/>
      <c r="K285" s="43"/>
      <c r="L285" s="47"/>
      <c r="M285" s="225"/>
      <c r="N285" s="22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132</v>
      </c>
      <c r="AU285" s="20" t="s">
        <v>81</v>
      </c>
    </row>
    <row r="286" s="13" customFormat="1">
      <c r="A286" s="13"/>
      <c r="B286" s="230"/>
      <c r="C286" s="231"/>
      <c r="D286" s="222" t="s">
        <v>138</v>
      </c>
      <c r="E286" s="232" t="s">
        <v>19</v>
      </c>
      <c r="F286" s="233" t="s">
        <v>932</v>
      </c>
      <c r="G286" s="231"/>
      <c r="H286" s="234">
        <v>9.6959999999999997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138</v>
      </c>
      <c r="AU286" s="240" t="s">
        <v>81</v>
      </c>
      <c r="AV286" s="13" t="s">
        <v>81</v>
      </c>
      <c r="AW286" s="13" t="s">
        <v>32</v>
      </c>
      <c r="AX286" s="13" t="s">
        <v>79</v>
      </c>
      <c r="AY286" s="240" t="s">
        <v>124</v>
      </c>
    </row>
    <row r="287" s="2" customFormat="1" ht="16.5" customHeight="1">
      <c r="A287" s="41"/>
      <c r="B287" s="42"/>
      <c r="C287" s="262" t="s">
        <v>400</v>
      </c>
      <c r="D287" s="262" t="s">
        <v>224</v>
      </c>
      <c r="E287" s="263" t="s">
        <v>424</v>
      </c>
      <c r="F287" s="264" t="s">
        <v>425</v>
      </c>
      <c r="G287" s="265" t="s">
        <v>129</v>
      </c>
      <c r="H287" s="266">
        <v>39.188000000000002</v>
      </c>
      <c r="I287" s="267"/>
      <c r="J287" s="268">
        <f>ROUND(I287*H287,2)</f>
        <v>0</v>
      </c>
      <c r="K287" s="269"/>
      <c r="L287" s="270"/>
      <c r="M287" s="271" t="s">
        <v>19</v>
      </c>
      <c r="N287" s="272" t="s">
        <v>42</v>
      </c>
      <c r="O287" s="87"/>
      <c r="P287" s="218">
        <f>O287*H287</f>
        <v>0</v>
      </c>
      <c r="Q287" s="218">
        <v>0.13100000000000001</v>
      </c>
      <c r="R287" s="218">
        <f>Q287*H287</f>
        <v>5.1336280000000007</v>
      </c>
      <c r="S287" s="218">
        <v>0</v>
      </c>
      <c r="T287" s="219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0" t="s">
        <v>192</v>
      </c>
      <c r="AT287" s="220" t="s">
        <v>224</v>
      </c>
      <c r="AU287" s="220" t="s">
        <v>81</v>
      </c>
      <c r="AY287" s="20" t="s">
        <v>124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20" t="s">
        <v>79</v>
      </c>
      <c r="BK287" s="221">
        <f>ROUND(I287*H287,2)</f>
        <v>0</v>
      </c>
      <c r="BL287" s="20" t="s">
        <v>130</v>
      </c>
      <c r="BM287" s="220" t="s">
        <v>933</v>
      </c>
    </row>
    <row r="288" s="2" customFormat="1">
      <c r="A288" s="41"/>
      <c r="B288" s="42"/>
      <c r="C288" s="43"/>
      <c r="D288" s="222" t="s">
        <v>132</v>
      </c>
      <c r="E288" s="43"/>
      <c r="F288" s="223" t="s">
        <v>425</v>
      </c>
      <c r="G288" s="43"/>
      <c r="H288" s="43"/>
      <c r="I288" s="224"/>
      <c r="J288" s="43"/>
      <c r="K288" s="43"/>
      <c r="L288" s="47"/>
      <c r="M288" s="225"/>
      <c r="N288" s="226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132</v>
      </c>
      <c r="AU288" s="20" t="s">
        <v>81</v>
      </c>
    </row>
    <row r="289" s="14" customFormat="1">
      <c r="A289" s="14"/>
      <c r="B289" s="241"/>
      <c r="C289" s="242"/>
      <c r="D289" s="222" t="s">
        <v>138</v>
      </c>
      <c r="E289" s="243" t="s">
        <v>19</v>
      </c>
      <c r="F289" s="244" t="s">
        <v>876</v>
      </c>
      <c r="G289" s="242"/>
      <c r="H289" s="243" t="s">
        <v>19</v>
      </c>
      <c r="I289" s="245"/>
      <c r="J289" s="242"/>
      <c r="K289" s="242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138</v>
      </c>
      <c r="AU289" s="250" t="s">
        <v>81</v>
      </c>
      <c r="AV289" s="14" t="s">
        <v>79</v>
      </c>
      <c r="AW289" s="14" t="s">
        <v>32</v>
      </c>
      <c r="AX289" s="14" t="s">
        <v>71</v>
      </c>
      <c r="AY289" s="250" t="s">
        <v>124</v>
      </c>
    </row>
    <row r="290" s="13" customFormat="1">
      <c r="A290" s="13"/>
      <c r="B290" s="230"/>
      <c r="C290" s="231"/>
      <c r="D290" s="222" t="s">
        <v>138</v>
      </c>
      <c r="E290" s="232" t="s">
        <v>19</v>
      </c>
      <c r="F290" s="233" t="s">
        <v>934</v>
      </c>
      <c r="G290" s="231"/>
      <c r="H290" s="234">
        <v>28.684000000000001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138</v>
      </c>
      <c r="AU290" s="240" t="s">
        <v>81</v>
      </c>
      <c r="AV290" s="13" t="s">
        <v>81</v>
      </c>
      <c r="AW290" s="13" t="s">
        <v>32</v>
      </c>
      <c r="AX290" s="13" t="s">
        <v>71</v>
      </c>
      <c r="AY290" s="240" t="s">
        <v>124</v>
      </c>
    </row>
    <row r="291" s="14" customFormat="1">
      <c r="A291" s="14"/>
      <c r="B291" s="241"/>
      <c r="C291" s="242"/>
      <c r="D291" s="222" t="s">
        <v>138</v>
      </c>
      <c r="E291" s="243" t="s">
        <v>19</v>
      </c>
      <c r="F291" s="244" t="s">
        <v>879</v>
      </c>
      <c r="G291" s="242"/>
      <c r="H291" s="243" t="s">
        <v>19</v>
      </c>
      <c r="I291" s="245"/>
      <c r="J291" s="242"/>
      <c r="K291" s="242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138</v>
      </c>
      <c r="AU291" s="250" t="s">
        <v>81</v>
      </c>
      <c r="AV291" s="14" t="s">
        <v>79</v>
      </c>
      <c r="AW291" s="14" t="s">
        <v>32</v>
      </c>
      <c r="AX291" s="14" t="s">
        <v>71</v>
      </c>
      <c r="AY291" s="250" t="s">
        <v>124</v>
      </c>
    </row>
    <row r="292" s="13" customFormat="1">
      <c r="A292" s="13"/>
      <c r="B292" s="230"/>
      <c r="C292" s="231"/>
      <c r="D292" s="222" t="s">
        <v>138</v>
      </c>
      <c r="E292" s="232" t="s">
        <v>19</v>
      </c>
      <c r="F292" s="233" t="s">
        <v>935</v>
      </c>
      <c r="G292" s="231"/>
      <c r="H292" s="234">
        <v>10.504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138</v>
      </c>
      <c r="AU292" s="240" t="s">
        <v>81</v>
      </c>
      <c r="AV292" s="13" t="s">
        <v>81</v>
      </c>
      <c r="AW292" s="13" t="s">
        <v>32</v>
      </c>
      <c r="AX292" s="13" t="s">
        <v>71</v>
      </c>
      <c r="AY292" s="240" t="s">
        <v>124</v>
      </c>
    </row>
    <row r="293" s="15" customFormat="1">
      <c r="A293" s="15"/>
      <c r="B293" s="251"/>
      <c r="C293" s="252"/>
      <c r="D293" s="222" t="s">
        <v>138</v>
      </c>
      <c r="E293" s="253" t="s">
        <v>19</v>
      </c>
      <c r="F293" s="254" t="s">
        <v>171</v>
      </c>
      <c r="G293" s="252"/>
      <c r="H293" s="255">
        <v>39.188000000000002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138</v>
      </c>
      <c r="AU293" s="261" t="s">
        <v>81</v>
      </c>
      <c r="AV293" s="15" t="s">
        <v>130</v>
      </c>
      <c r="AW293" s="15" t="s">
        <v>32</v>
      </c>
      <c r="AX293" s="15" t="s">
        <v>79</v>
      </c>
      <c r="AY293" s="261" t="s">
        <v>124</v>
      </c>
    </row>
    <row r="294" s="2" customFormat="1" ht="21.75" customHeight="1">
      <c r="A294" s="41"/>
      <c r="B294" s="42"/>
      <c r="C294" s="208" t="s">
        <v>407</v>
      </c>
      <c r="D294" s="208" t="s">
        <v>126</v>
      </c>
      <c r="E294" s="209" t="s">
        <v>936</v>
      </c>
      <c r="F294" s="210" t="s">
        <v>937</v>
      </c>
      <c r="G294" s="211" t="s">
        <v>129</v>
      </c>
      <c r="H294" s="212">
        <v>335</v>
      </c>
      <c r="I294" s="213"/>
      <c r="J294" s="214">
        <f>ROUND(I294*H294,2)</f>
        <v>0</v>
      </c>
      <c r="K294" s="215"/>
      <c r="L294" s="47"/>
      <c r="M294" s="216" t="s">
        <v>19</v>
      </c>
      <c r="N294" s="217" t="s">
        <v>42</v>
      </c>
      <c r="O294" s="87"/>
      <c r="P294" s="218">
        <f>O294*H294</f>
        <v>0</v>
      </c>
      <c r="Q294" s="218">
        <v>0.11162</v>
      </c>
      <c r="R294" s="218">
        <f>Q294*H294</f>
        <v>37.392699999999998</v>
      </c>
      <c r="S294" s="218">
        <v>0</v>
      </c>
      <c r="T294" s="219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0" t="s">
        <v>130</v>
      </c>
      <c r="AT294" s="220" t="s">
        <v>126</v>
      </c>
      <c r="AU294" s="220" t="s">
        <v>81</v>
      </c>
      <c r="AY294" s="20" t="s">
        <v>124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20" t="s">
        <v>79</v>
      </c>
      <c r="BK294" s="221">
        <f>ROUND(I294*H294,2)</f>
        <v>0</v>
      </c>
      <c r="BL294" s="20" t="s">
        <v>130</v>
      </c>
      <c r="BM294" s="220" t="s">
        <v>938</v>
      </c>
    </row>
    <row r="295" s="2" customFormat="1">
      <c r="A295" s="41"/>
      <c r="B295" s="42"/>
      <c r="C295" s="43"/>
      <c r="D295" s="222" t="s">
        <v>132</v>
      </c>
      <c r="E295" s="43"/>
      <c r="F295" s="223" t="s">
        <v>939</v>
      </c>
      <c r="G295" s="43"/>
      <c r="H295" s="43"/>
      <c r="I295" s="224"/>
      <c r="J295" s="43"/>
      <c r="K295" s="43"/>
      <c r="L295" s="47"/>
      <c r="M295" s="225"/>
      <c r="N295" s="226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132</v>
      </c>
      <c r="AU295" s="20" t="s">
        <v>81</v>
      </c>
    </row>
    <row r="296" s="2" customFormat="1">
      <c r="A296" s="41"/>
      <c r="B296" s="42"/>
      <c r="C296" s="43"/>
      <c r="D296" s="227" t="s">
        <v>134</v>
      </c>
      <c r="E296" s="43"/>
      <c r="F296" s="228" t="s">
        <v>940</v>
      </c>
      <c r="G296" s="43"/>
      <c r="H296" s="43"/>
      <c r="I296" s="224"/>
      <c r="J296" s="43"/>
      <c r="K296" s="43"/>
      <c r="L296" s="47"/>
      <c r="M296" s="225"/>
      <c r="N296" s="226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134</v>
      </c>
      <c r="AU296" s="20" t="s">
        <v>81</v>
      </c>
    </row>
    <row r="297" s="14" customFormat="1">
      <c r="A297" s="14"/>
      <c r="B297" s="241"/>
      <c r="C297" s="242"/>
      <c r="D297" s="222" t="s">
        <v>138</v>
      </c>
      <c r="E297" s="243" t="s">
        <v>19</v>
      </c>
      <c r="F297" s="244" t="s">
        <v>881</v>
      </c>
      <c r="G297" s="242"/>
      <c r="H297" s="243" t="s">
        <v>19</v>
      </c>
      <c r="I297" s="245"/>
      <c r="J297" s="242"/>
      <c r="K297" s="242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138</v>
      </c>
      <c r="AU297" s="250" t="s">
        <v>81</v>
      </c>
      <c r="AV297" s="14" t="s">
        <v>79</v>
      </c>
      <c r="AW297" s="14" t="s">
        <v>32</v>
      </c>
      <c r="AX297" s="14" t="s">
        <v>71</v>
      </c>
      <c r="AY297" s="250" t="s">
        <v>124</v>
      </c>
    </row>
    <row r="298" s="13" customFormat="1">
      <c r="A298" s="13"/>
      <c r="B298" s="230"/>
      <c r="C298" s="231"/>
      <c r="D298" s="222" t="s">
        <v>138</v>
      </c>
      <c r="E298" s="232" t="s">
        <v>19</v>
      </c>
      <c r="F298" s="233" t="s">
        <v>882</v>
      </c>
      <c r="G298" s="231"/>
      <c r="H298" s="234">
        <v>115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138</v>
      </c>
      <c r="AU298" s="240" t="s">
        <v>81</v>
      </c>
      <c r="AV298" s="13" t="s">
        <v>81</v>
      </c>
      <c r="AW298" s="13" t="s">
        <v>32</v>
      </c>
      <c r="AX298" s="13" t="s">
        <v>71</v>
      </c>
      <c r="AY298" s="240" t="s">
        <v>124</v>
      </c>
    </row>
    <row r="299" s="14" customFormat="1">
      <c r="A299" s="14"/>
      <c r="B299" s="241"/>
      <c r="C299" s="242"/>
      <c r="D299" s="222" t="s">
        <v>138</v>
      </c>
      <c r="E299" s="243" t="s">
        <v>19</v>
      </c>
      <c r="F299" s="244" t="s">
        <v>883</v>
      </c>
      <c r="G299" s="242"/>
      <c r="H299" s="243" t="s">
        <v>19</v>
      </c>
      <c r="I299" s="245"/>
      <c r="J299" s="242"/>
      <c r="K299" s="242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138</v>
      </c>
      <c r="AU299" s="250" t="s">
        <v>81</v>
      </c>
      <c r="AV299" s="14" t="s">
        <v>79</v>
      </c>
      <c r="AW299" s="14" t="s">
        <v>32</v>
      </c>
      <c r="AX299" s="14" t="s">
        <v>71</v>
      </c>
      <c r="AY299" s="250" t="s">
        <v>124</v>
      </c>
    </row>
    <row r="300" s="13" customFormat="1">
      <c r="A300" s="13"/>
      <c r="B300" s="230"/>
      <c r="C300" s="231"/>
      <c r="D300" s="222" t="s">
        <v>138</v>
      </c>
      <c r="E300" s="232" t="s">
        <v>19</v>
      </c>
      <c r="F300" s="233" t="s">
        <v>884</v>
      </c>
      <c r="G300" s="231"/>
      <c r="H300" s="234">
        <v>220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138</v>
      </c>
      <c r="AU300" s="240" t="s">
        <v>81</v>
      </c>
      <c r="AV300" s="13" t="s">
        <v>81</v>
      </c>
      <c r="AW300" s="13" t="s">
        <v>32</v>
      </c>
      <c r="AX300" s="13" t="s">
        <v>71</v>
      </c>
      <c r="AY300" s="240" t="s">
        <v>124</v>
      </c>
    </row>
    <row r="301" s="15" customFormat="1">
      <c r="A301" s="15"/>
      <c r="B301" s="251"/>
      <c r="C301" s="252"/>
      <c r="D301" s="222" t="s">
        <v>138</v>
      </c>
      <c r="E301" s="253" t="s">
        <v>19</v>
      </c>
      <c r="F301" s="254" t="s">
        <v>171</v>
      </c>
      <c r="G301" s="252"/>
      <c r="H301" s="255">
        <v>335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138</v>
      </c>
      <c r="AU301" s="261" t="s">
        <v>81</v>
      </c>
      <c r="AV301" s="15" t="s">
        <v>130</v>
      </c>
      <c r="AW301" s="15" t="s">
        <v>32</v>
      </c>
      <c r="AX301" s="15" t="s">
        <v>79</v>
      </c>
      <c r="AY301" s="261" t="s">
        <v>124</v>
      </c>
    </row>
    <row r="302" s="2" customFormat="1" ht="16.5" customHeight="1">
      <c r="A302" s="41"/>
      <c r="B302" s="42"/>
      <c r="C302" s="262" t="s">
        <v>412</v>
      </c>
      <c r="D302" s="262" t="s">
        <v>224</v>
      </c>
      <c r="E302" s="263" t="s">
        <v>941</v>
      </c>
      <c r="F302" s="264" t="s">
        <v>942</v>
      </c>
      <c r="G302" s="265" t="s">
        <v>129</v>
      </c>
      <c r="H302" s="266">
        <v>281.79000000000002</v>
      </c>
      <c r="I302" s="267"/>
      <c r="J302" s="268">
        <f>ROUND(I302*H302,2)</f>
        <v>0</v>
      </c>
      <c r="K302" s="269"/>
      <c r="L302" s="270"/>
      <c r="M302" s="271" t="s">
        <v>19</v>
      </c>
      <c r="N302" s="272" t="s">
        <v>42</v>
      </c>
      <c r="O302" s="87"/>
      <c r="P302" s="218">
        <f>O302*H302</f>
        <v>0</v>
      </c>
      <c r="Q302" s="218">
        <v>0.152</v>
      </c>
      <c r="R302" s="218">
        <f>Q302*H302</f>
        <v>42.832080000000005</v>
      </c>
      <c r="S302" s="218">
        <v>0</v>
      </c>
      <c r="T302" s="219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0" t="s">
        <v>192</v>
      </c>
      <c r="AT302" s="220" t="s">
        <v>224</v>
      </c>
      <c r="AU302" s="220" t="s">
        <v>81</v>
      </c>
      <c r="AY302" s="20" t="s">
        <v>124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20" t="s">
        <v>79</v>
      </c>
      <c r="BK302" s="221">
        <f>ROUND(I302*H302,2)</f>
        <v>0</v>
      </c>
      <c r="BL302" s="20" t="s">
        <v>130</v>
      </c>
      <c r="BM302" s="220" t="s">
        <v>943</v>
      </c>
    </row>
    <row r="303" s="2" customFormat="1">
      <c r="A303" s="41"/>
      <c r="B303" s="42"/>
      <c r="C303" s="43"/>
      <c r="D303" s="222" t="s">
        <v>132</v>
      </c>
      <c r="E303" s="43"/>
      <c r="F303" s="223" t="s">
        <v>942</v>
      </c>
      <c r="G303" s="43"/>
      <c r="H303" s="43"/>
      <c r="I303" s="224"/>
      <c r="J303" s="43"/>
      <c r="K303" s="43"/>
      <c r="L303" s="47"/>
      <c r="M303" s="225"/>
      <c r="N303" s="226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132</v>
      </c>
      <c r="AU303" s="20" t="s">
        <v>81</v>
      </c>
    </row>
    <row r="304" s="14" customFormat="1">
      <c r="A304" s="14"/>
      <c r="B304" s="241"/>
      <c r="C304" s="242"/>
      <c r="D304" s="222" t="s">
        <v>138</v>
      </c>
      <c r="E304" s="243" t="s">
        <v>19</v>
      </c>
      <c r="F304" s="244" t="s">
        <v>881</v>
      </c>
      <c r="G304" s="242"/>
      <c r="H304" s="243" t="s">
        <v>19</v>
      </c>
      <c r="I304" s="245"/>
      <c r="J304" s="242"/>
      <c r="K304" s="242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138</v>
      </c>
      <c r="AU304" s="250" t="s">
        <v>81</v>
      </c>
      <c r="AV304" s="14" t="s">
        <v>79</v>
      </c>
      <c r="AW304" s="14" t="s">
        <v>32</v>
      </c>
      <c r="AX304" s="14" t="s">
        <v>71</v>
      </c>
      <c r="AY304" s="250" t="s">
        <v>124</v>
      </c>
    </row>
    <row r="305" s="13" customFormat="1">
      <c r="A305" s="13"/>
      <c r="B305" s="230"/>
      <c r="C305" s="231"/>
      <c r="D305" s="222" t="s">
        <v>138</v>
      </c>
      <c r="E305" s="232" t="s">
        <v>19</v>
      </c>
      <c r="F305" s="233" t="s">
        <v>944</v>
      </c>
      <c r="G305" s="231"/>
      <c r="H305" s="234">
        <v>95.950000000000003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138</v>
      </c>
      <c r="AU305" s="240" t="s">
        <v>81</v>
      </c>
      <c r="AV305" s="13" t="s">
        <v>81</v>
      </c>
      <c r="AW305" s="13" t="s">
        <v>32</v>
      </c>
      <c r="AX305" s="13" t="s">
        <v>71</v>
      </c>
      <c r="AY305" s="240" t="s">
        <v>124</v>
      </c>
    </row>
    <row r="306" s="14" customFormat="1">
      <c r="A306" s="14"/>
      <c r="B306" s="241"/>
      <c r="C306" s="242"/>
      <c r="D306" s="222" t="s">
        <v>138</v>
      </c>
      <c r="E306" s="243" t="s">
        <v>19</v>
      </c>
      <c r="F306" s="244" t="s">
        <v>883</v>
      </c>
      <c r="G306" s="242"/>
      <c r="H306" s="243" t="s">
        <v>19</v>
      </c>
      <c r="I306" s="245"/>
      <c r="J306" s="242"/>
      <c r="K306" s="242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138</v>
      </c>
      <c r="AU306" s="250" t="s">
        <v>81</v>
      </c>
      <c r="AV306" s="14" t="s">
        <v>79</v>
      </c>
      <c r="AW306" s="14" t="s">
        <v>32</v>
      </c>
      <c r="AX306" s="14" t="s">
        <v>71</v>
      </c>
      <c r="AY306" s="250" t="s">
        <v>124</v>
      </c>
    </row>
    <row r="307" s="13" customFormat="1">
      <c r="A307" s="13"/>
      <c r="B307" s="230"/>
      <c r="C307" s="231"/>
      <c r="D307" s="222" t="s">
        <v>138</v>
      </c>
      <c r="E307" s="232" t="s">
        <v>19</v>
      </c>
      <c r="F307" s="233" t="s">
        <v>945</v>
      </c>
      <c r="G307" s="231"/>
      <c r="H307" s="234">
        <v>185.84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138</v>
      </c>
      <c r="AU307" s="240" t="s">
        <v>81</v>
      </c>
      <c r="AV307" s="13" t="s">
        <v>81</v>
      </c>
      <c r="AW307" s="13" t="s">
        <v>32</v>
      </c>
      <c r="AX307" s="13" t="s">
        <v>71</v>
      </c>
      <c r="AY307" s="240" t="s">
        <v>124</v>
      </c>
    </row>
    <row r="308" s="15" customFormat="1">
      <c r="A308" s="15"/>
      <c r="B308" s="251"/>
      <c r="C308" s="252"/>
      <c r="D308" s="222" t="s">
        <v>138</v>
      </c>
      <c r="E308" s="253" t="s">
        <v>19</v>
      </c>
      <c r="F308" s="254" t="s">
        <v>171</v>
      </c>
      <c r="G308" s="252"/>
      <c r="H308" s="255">
        <v>281.79000000000002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138</v>
      </c>
      <c r="AU308" s="261" t="s">
        <v>81</v>
      </c>
      <c r="AV308" s="15" t="s">
        <v>130</v>
      </c>
      <c r="AW308" s="15" t="s">
        <v>32</v>
      </c>
      <c r="AX308" s="15" t="s">
        <v>79</v>
      </c>
      <c r="AY308" s="261" t="s">
        <v>124</v>
      </c>
    </row>
    <row r="309" s="2" customFormat="1" ht="16.5" customHeight="1">
      <c r="A309" s="41"/>
      <c r="B309" s="42"/>
      <c r="C309" s="262" t="s">
        <v>418</v>
      </c>
      <c r="D309" s="262" t="s">
        <v>224</v>
      </c>
      <c r="E309" s="263" t="s">
        <v>424</v>
      </c>
      <c r="F309" s="264" t="s">
        <v>425</v>
      </c>
      <c r="G309" s="265" t="s">
        <v>129</v>
      </c>
      <c r="H309" s="266">
        <v>56.560000000000002</v>
      </c>
      <c r="I309" s="267"/>
      <c r="J309" s="268">
        <f>ROUND(I309*H309,2)</f>
        <v>0</v>
      </c>
      <c r="K309" s="269"/>
      <c r="L309" s="270"/>
      <c r="M309" s="271" t="s">
        <v>19</v>
      </c>
      <c r="N309" s="272" t="s">
        <v>42</v>
      </c>
      <c r="O309" s="87"/>
      <c r="P309" s="218">
        <f>O309*H309</f>
        <v>0</v>
      </c>
      <c r="Q309" s="218">
        <v>0.13100000000000001</v>
      </c>
      <c r="R309" s="218">
        <f>Q309*H309</f>
        <v>7.4093600000000004</v>
      </c>
      <c r="S309" s="218">
        <v>0</v>
      </c>
      <c r="T309" s="219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0" t="s">
        <v>192</v>
      </c>
      <c r="AT309" s="220" t="s">
        <v>224</v>
      </c>
      <c r="AU309" s="220" t="s">
        <v>81</v>
      </c>
      <c r="AY309" s="20" t="s">
        <v>124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20" t="s">
        <v>79</v>
      </c>
      <c r="BK309" s="221">
        <f>ROUND(I309*H309,2)</f>
        <v>0</v>
      </c>
      <c r="BL309" s="20" t="s">
        <v>130</v>
      </c>
      <c r="BM309" s="220" t="s">
        <v>946</v>
      </c>
    </row>
    <row r="310" s="2" customFormat="1">
      <c r="A310" s="41"/>
      <c r="B310" s="42"/>
      <c r="C310" s="43"/>
      <c r="D310" s="222" t="s">
        <v>132</v>
      </c>
      <c r="E310" s="43"/>
      <c r="F310" s="223" t="s">
        <v>425</v>
      </c>
      <c r="G310" s="43"/>
      <c r="H310" s="43"/>
      <c r="I310" s="224"/>
      <c r="J310" s="43"/>
      <c r="K310" s="43"/>
      <c r="L310" s="47"/>
      <c r="M310" s="225"/>
      <c r="N310" s="226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132</v>
      </c>
      <c r="AU310" s="20" t="s">
        <v>81</v>
      </c>
    </row>
    <row r="311" s="14" customFormat="1">
      <c r="A311" s="14"/>
      <c r="B311" s="241"/>
      <c r="C311" s="242"/>
      <c r="D311" s="222" t="s">
        <v>138</v>
      </c>
      <c r="E311" s="243" t="s">
        <v>19</v>
      </c>
      <c r="F311" s="244" t="s">
        <v>881</v>
      </c>
      <c r="G311" s="242"/>
      <c r="H311" s="243" t="s">
        <v>19</v>
      </c>
      <c r="I311" s="245"/>
      <c r="J311" s="242"/>
      <c r="K311" s="242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138</v>
      </c>
      <c r="AU311" s="250" t="s">
        <v>81</v>
      </c>
      <c r="AV311" s="14" t="s">
        <v>79</v>
      </c>
      <c r="AW311" s="14" t="s">
        <v>32</v>
      </c>
      <c r="AX311" s="14" t="s">
        <v>71</v>
      </c>
      <c r="AY311" s="250" t="s">
        <v>124</v>
      </c>
    </row>
    <row r="312" s="13" customFormat="1">
      <c r="A312" s="13"/>
      <c r="B312" s="230"/>
      <c r="C312" s="231"/>
      <c r="D312" s="222" t="s">
        <v>138</v>
      </c>
      <c r="E312" s="232" t="s">
        <v>19</v>
      </c>
      <c r="F312" s="233" t="s">
        <v>947</v>
      </c>
      <c r="G312" s="231"/>
      <c r="H312" s="234">
        <v>20.199999999999999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138</v>
      </c>
      <c r="AU312" s="240" t="s">
        <v>81</v>
      </c>
      <c r="AV312" s="13" t="s">
        <v>81</v>
      </c>
      <c r="AW312" s="13" t="s">
        <v>32</v>
      </c>
      <c r="AX312" s="13" t="s">
        <v>71</v>
      </c>
      <c r="AY312" s="240" t="s">
        <v>124</v>
      </c>
    </row>
    <row r="313" s="14" customFormat="1">
      <c r="A313" s="14"/>
      <c r="B313" s="241"/>
      <c r="C313" s="242"/>
      <c r="D313" s="222" t="s">
        <v>138</v>
      </c>
      <c r="E313" s="243" t="s">
        <v>19</v>
      </c>
      <c r="F313" s="244" t="s">
        <v>883</v>
      </c>
      <c r="G313" s="242"/>
      <c r="H313" s="243" t="s">
        <v>19</v>
      </c>
      <c r="I313" s="245"/>
      <c r="J313" s="242"/>
      <c r="K313" s="242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138</v>
      </c>
      <c r="AU313" s="250" t="s">
        <v>81</v>
      </c>
      <c r="AV313" s="14" t="s">
        <v>79</v>
      </c>
      <c r="AW313" s="14" t="s">
        <v>32</v>
      </c>
      <c r="AX313" s="14" t="s">
        <v>71</v>
      </c>
      <c r="AY313" s="250" t="s">
        <v>124</v>
      </c>
    </row>
    <row r="314" s="13" customFormat="1">
      <c r="A314" s="13"/>
      <c r="B314" s="230"/>
      <c r="C314" s="231"/>
      <c r="D314" s="222" t="s">
        <v>138</v>
      </c>
      <c r="E314" s="232" t="s">
        <v>19</v>
      </c>
      <c r="F314" s="233" t="s">
        <v>948</v>
      </c>
      <c r="G314" s="231"/>
      <c r="H314" s="234">
        <v>36.359999999999999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138</v>
      </c>
      <c r="AU314" s="240" t="s">
        <v>81</v>
      </c>
      <c r="AV314" s="13" t="s">
        <v>81</v>
      </c>
      <c r="AW314" s="13" t="s">
        <v>32</v>
      </c>
      <c r="AX314" s="13" t="s">
        <v>71</v>
      </c>
      <c r="AY314" s="240" t="s">
        <v>124</v>
      </c>
    </row>
    <row r="315" s="15" customFormat="1">
      <c r="A315" s="15"/>
      <c r="B315" s="251"/>
      <c r="C315" s="252"/>
      <c r="D315" s="222" t="s">
        <v>138</v>
      </c>
      <c r="E315" s="253" t="s">
        <v>19</v>
      </c>
      <c r="F315" s="254" t="s">
        <v>171</v>
      </c>
      <c r="G315" s="252"/>
      <c r="H315" s="255">
        <v>56.560000000000002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1" t="s">
        <v>138</v>
      </c>
      <c r="AU315" s="261" t="s">
        <v>81</v>
      </c>
      <c r="AV315" s="15" t="s">
        <v>130</v>
      </c>
      <c r="AW315" s="15" t="s">
        <v>32</v>
      </c>
      <c r="AX315" s="15" t="s">
        <v>79</v>
      </c>
      <c r="AY315" s="261" t="s">
        <v>124</v>
      </c>
    </row>
    <row r="316" s="12" customFormat="1" ht="22.8" customHeight="1">
      <c r="A316" s="12"/>
      <c r="B316" s="192"/>
      <c r="C316" s="193"/>
      <c r="D316" s="194" t="s">
        <v>70</v>
      </c>
      <c r="E316" s="206" t="s">
        <v>192</v>
      </c>
      <c r="F316" s="206" t="s">
        <v>434</v>
      </c>
      <c r="G316" s="193"/>
      <c r="H316" s="193"/>
      <c r="I316" s="196"/>
      <c r="J316" s="207">
        <f>BK316</f>
        <v>0</v>
      </c>
      <c r="K316" s="193"/>
      <c r="L316" s="198"/>
      <c r="M316" s="199"/>
      <c r="N316" s="200"/>
      <c r="O316" s="200"/>
      <c r="P316" s="201">
        <f>SUM(P317:P333)</f>
        <v>0</v>
      </c>
      <c r="Q316" s="200"/>
      <c r="R316" s="201">
        <f>SUM(R317:R333)</f>
        <v>0.028888500000000001</v>
      </c>
      <c r="S316" s="200"/>
      <c r="T316" s="202">
        <f>SUM(T317:T333)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3" t="s">
        <v>79</v>
      </c>
      <c r="AT316" s="204" t="s">
        <v>70</v>
      </c>
      <c r="AU316" s="204" t="s">
        <v>79</v>
      </c>
      <c r="AY316" s="203" t="s">
        <v>124</v>
      </c>
      <c r="BK316" s="205">
        <f>SUM(BK317:BK333)</f>
        <v>0</v>
      </c>
    </row>
    <row r="317" s="2" customFormat="1" ht="16.5" customHeight="1">
      <c r="A317" s="41"/>
      <c r="B317" s="42"/>
      <c r="C317" s="208" t="s">
        <v>423</v>
      </c>
      <c r="D317" s="208" t="s">
        <v>126</v>
      </c>
      <c r="E317" s="209" t="s">
        <v>436</v>
      </c>
      <c r="F317" s="210" t="s">
        <v>437</v>
      </c>
      <c r="G317" s="211" t="s">
        <v>300</v>
      </c>
      <c r="H317" s="212">
        <v>1</v>
      </c>
      <c r="I317" s="213"/>
      <c r="J317" s="214">
        <f>ROUND(I317*H317,2)</f>
        <v>0</v>
      </c>
      <c r="K317" s="215"/>
      <c r="L317" s="47"/>
      <c r="M317" s="216" t="s">
        <v>19</v>
      </c>
      <c r="N317" s="217" t="s">
        <v>42</v>
      </c>
      <c r="O317" s="87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0" t="s">
        <v>130</v>
      </c>
      <c r="AT317" s="220" t="s">
        <v>126</v>
      </c>
      <c r="AU317" s="220" t="s">
        <v>81</v>
      </c>
      <c r="AY317" s="20" t="s">
        <v>124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20" t="s">
        <v>79</v>
      </c>
      <c r="BK317" s="221">
        <f>ROUND(I317*H317,2)</f>
        <v>0</v>
      </c>
      <c r="BL317" s="20" t="s">
        <v>130</v>
      </c>
      <c r="BM317" s="220" t="s">
        <v>949</v>
      </c>
    </row>
    <row r="318" s="2" customFormat="1">
      <c r="A318" s="41"/>
      <c r="B318" s="42"/>
      <c r="C318" s="43"/>
      <c r="D318" s="222" t="s">
        <v>132</v>
      </c>
      <c r="E318" s="43"/>
      <c r="F318" s="223" t="s">
        <v>437</v>
      </c>
      <c r="G318" s="43"/>
      <c r="H318" s="43"/>
      <c r="I318" s="224"/>
      <c r="J318" s="43"/>
      <c r="K318" s="43"/>
      <c r="L318" s="47"/>
      <c r="M318" s="225"/>
      <c r="N318" s="226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132</v>
      </c>
      <c r="AU318" s="20" t="s">
        <v>81</v>
      </c>
    </row>
    <row r="319" s="2" customFormat="1" ht="21.75" customHeight="1">
      <c r="A319" s="41"/>
      <c r="B319" s="42"/>
      <c r="C319" s="262" t="s">
        <v>428</v>
      </c>
      <c r="D319" s="262" t="s">
        <v>224</v>
      </c>
      <c r="E319" s="263" t="s">
        <v>440</v>
      </c>
      <c r="F319" s="264" t="s">
        <v>441</v>
      </c>
      <c r="G319" s="265" t="s">
        <v>300</v>
      </c>
      <c r="H319" s="266">
        <v>1</v>
      </c>
      <c r="I319" s="267"/>
      <c r="J319" s="268">
        <f>ROUND(I319*H319,2)</f>
        <v>0</v>
      </c>
      <c r="K319" s="269"/>
      <c r="L319" s="270"/>
      <c r="M319" s="271" t="s">
        <v>19</v>
      </c>
      <c r="N319" s="272" t="s">
        <v>42</v>
      </c>
      <c r="O319" s="87"/>
      <c r="P319" s="218">
        <f>O319*H319</f>
        <v>0</v>
      </c>
      <c r="Q319" s="218">
        <v>0</v>
      </c>
      <c r="R319" s="218">
        <f>Q319*H319</f>
        <v>0</v>
      </c>
      <c r="S319" s="218">
        <v>0</v>
      </c>
      <c r="T319" s="219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0" t="s">
        <v>192</v>
      </c>
      <c r="AT319" s="220" t="s">
        <v>224</v>
      </c>
      <c r="AU319" s="220" t="s">
        <v>81</v>
      </c>
      <c r="AY319" s="20" t="s">
        <v>124</v>
      </c>
      <c r="BE319" s="221">
        <f>IF(N319="základní",J319,0)</f>
        <v>0</v>
      </c>
      <c r="BF319" s="221">
        <f>IF(N319="snížená",J319,0)</f>
        <v>0</v>
      </c>
      <c r="BG319" s="221">
        <f>IF(N319="zákl. přenesená",J319,0)</f>
        <v>0</v>
      </c>
      <c r="BH319" s="221">
        <f>IF(N319="sníž. přenesená",J319,0)</f>
        <v>0</v>
      </c>
      <c r="BI319" s="221">
        <f>IF(N319="nulová",J319,0)</f>
        <v>0</v>
      </c>
      <c r="BJ319" s="20" t="s">
        <v>79</v>
      </c>
      <c r="BK319" s="221">
        <f>ROUND(I319*H319,2)</f>
        <v>0</v>
      </c>
      <c r="BL319" s="20" t="s">
        <v>130</v>
      </c>
      <c r="BM319" s="220" t="s">
        <v>950</v>
      </c>
    </row>
    <row r="320" s="2" customFormat="1">
      <c r="A320" s="41"/>
      <c r="B320" s="42"/>
      <c r="C320" s="43"/>
      <c r="D320" s="222" t="s">
        <v>132</v>
      </c>
      <c r="E320" s="43"/>
      <c r="F320" s="223" t="s">
        <v>441</v>
      </c>
      <c r="G320" s="43"/>
      <c r="H320" s="43"/>
      <c r="I320" s="224"/>
      <c r="J320" s="43"/>
      <c r="K320" s="43"/>
      <c r="L320" s="47"/>
      <c r="M320" s="225"/>
      <c r="N320" s="226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132</v>
      </c>
      <c r="AU320" s="20" t="s">
        <v>81</v>
      </c>
    </row>
    <row r="321" s="2" customFormat="1" ht="16.5" customHeight="1">
      <c r="A321" s="41"/>
      <c r="B321" s="42"/>
      <c r="C321" s="208" t="s">
        <v>435</v>
      </c>
      <c r="D321" s="208" t="s">
        <v>126</v>
      </c>
      <c r="E321" s="209" t="s">
        <v>444</v>
      </c>
      <c r="F321" s="210" t="s">
        <v>445</v>
      </c>
      <c r="G321" s="211" t="s">
        <v>166</v>
      </c>
      <c r="H321" s="212">
        <v>10</v>
      </c>
      <c r="I321" s="213"/>
      <c r="J321" s="214">
        <f>ROUND(I321*H321,2)</f>
        <v>0</v>
      </c>
      <c r="K321" s="215"/>
      <c r="L321" s="47"/>
      <c r="M321" s="216" t="s">
        <v>19</v>
      </c>
      <c r="N321" s="217" t="s">
        <v>42</v>
      </c>
      <c r="O321" s="87"/>
      <c r="P321" s="218">
        <f>O321*H321</f>
        <v>0</v>
      </c>
      <c r="Q321" s="218">
        <v>1.0000000000000001E-05</v>
      </c>
      <c r="R321" s="218">
        <f>Q321*H321</f>
        <v>0.00010000000000000001</v>
      </c>
      <c r="S321" s="218">
        <v>0</v>
      </c>
      <c r="T321" s="219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0" t="s">
        <v>130</v>
      </c>
      <c r="AT321" s="220" t="s">
        <v>126</v>
      </c>
      <c r="AU321" s="220" t="s">
        <v>81</v>
      </c>
      <c r="AY321" s="20" t="s">
        <v>124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20" t="s">
        <v>79</v>
      </c>
      <c r="BK321" s="221">
        <f>ROUND(I321*H321,2)</f>
        <v>0</v>
      </c>
      <c r="BL321" s="20" t="s">
        <v>130</v>
      </c>
      <c r="BM321" s="220" t="s">
        <v>951</v>
      </c>
    </row>
    <row r="322" s="2" customFormat="1">
      <c r="A322" s="41"/>
      <c r="B322" s="42"/>
      <c r="C322" s="43"/>
      <c r="D322" s="222" t="s">
        <v>132</v>
      </c>
      <c r="E322" s="43"/>
      <c r="F322" s="223" t="s">
        <v>447</v>
      </c>
      <c r="G322" s="43"/>
      <c r="H322" s="43"/>
      <c r="I322" s="224"/>
      <c r="J322" s="43"/>
      <c r="K322" s="43"/>
      <c r="L322" s="47"/>
      <c r="M322" s="225"/>
      <c r="N322" s="226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132</v>
      </c>
      <c r="AU322" s="20" t="s">
        <v>81</v>
      </c>
    </row>
    <row r="323" s="2" customFormat="1">
      <c r="A323" s="41"/>
      <c r="B323" s="42"/>
      <c r="C323" s="43"/>
      <c r="D323" s="227" t="s">
        <v>134</v>
      </c>
      <c r="E323" s="43"/>
      <c r="F323" s="228" t="s">
        <v>448</v>
      </c>
      <c r="G323" s="43"/>
      <c r="H323" s="43"/>
      <c r="I323" s="224"/>
      <c r="J323" s="43"/>
      <c r="K323" s="43"/>
      <c r="L323" s="47"/>
      <c r="M323" s="225"/>
      <c r="N323" s="226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134</v>
      </c>
      <c r="AU323" s="20" t="s">
        <v>81</v>
      </c>
    </row>
    <row r="324" s="2" customFormat="1" ht="16.5" customHeight="1">
      <c r="A324" s="41"/>
      <c r="B324" s="42"/>
      <c r="C324" s="262" t="s">
        <v>439</v>
      </c>
      <c r="D324" s="262" t="s">
        <v>224</v>
      </c>
      <c r="E324" s="263" t="s">
        <v>452</v>
      </c>
      <c r="F324" s="264" t="s">
        <v>453</v>
      </c>
      <c r="G324" s="265" t="s">
        <v>166</v>
      </c>
      <c r="H324" s="266">
        <v>10.300000000000001</v>
      </c>
      <c r="I324" s="267"/>
      <c r="J324" s="268">
        <f>ROUND(I324*H324,2)</f>
        <v>0</v>
      </c>
      <c r="K324" s="269"/>
      <c r="L324" s="270"/>
      <c r="M324" s="271" t="s">
        <v>19</v>
      </c>
      <c r="N324" s="272" t="s">
        <v>42</v>
      </c>
      <c r="O324" s="87"/>
      <c r="P324" s="218">
        <f>O324*H324</f>
        <v>0</v>
      </c>
      <c r="Q324" s="218">
        <v>0.0026700000000000001</v>
      </c>
      <c r="R324" s="218">
        <f>Q324*H324</f>
        <v>0.027501000000000001</v>
      </c>
      <c r="S324" s="218">
        <v>0</v>
      </c>
      <c r="T324" s="219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0" t="s">
        <v>192</v>
      </c>
      <c r="AT324" s="220" t="s">
        <v>224</v>
      </c>
      <c r="AU324" s="220" t="s">
        <v>81</v>
      </c>
      <c r="AY324" s="20" t="s">
        <v>124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20" t="s">
        <v>79</v>
      </c>
      <c r="BK324" s="221">
        <f>ROUND(I324*H324,2)</f>
        <v>0</v>
      </c>
      <c r="BL324" s="20" t="s">
        <v>130</v>
      </c>
      <c r="BM324" s="220" t="s">
        <v>952</v>
      </c>
    </row>
    <row r="325" s="2" customFormat="1">
      <c r="A325" s="41"/>
      <c r="B325" s="42"/>
      <c r="C325" s="43"/>
      <c r="D325" s="222" t="s">
        <v>132</v>
      </c>
      <c r="E325" s="43"/>
      <c r="F325" s="223" t="s">
        <v>453</v>
      </c>
      <c r="G325" s="43"/>
      <c r="H325" s="43"/>
      <c r="I325" s="224"/>
      <c r="J325" s="43"/>
      <c r="K325" s="43"/>
      <c r="L325" s="47"/>
      <c r="M325" s="225"/>
      <c r="N325" s="226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132</v>
      </c>
      <c r="AU325" s="20" t="s">
        <v>81</v>
      </c>
    </row>
    <row r="326" s="13" customFormat="1">
      <c r="A326" s="13"/>
      <c r="B326" s="230"/>
      <c r="C326" s="231"/>
      <c r="D326" s="222" t="s">
        <v>138</v>
      </c>
      <c r="E326" s="231"/>
      <c r="F326" s="233" t="s">
        <v>953</v>
      </c>
      <c r="G326" s="231"/>
      <c r="H326" s="234">
        <v>10.300000000000001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138</v>
      </c>
      <c r="AU326" s="240" t="s">
        <v>81</v>
      </c>
      <c r="AV326" s="13" t="s">
        <v>81</v>
      </c>
      <c r="AW326" s="13" t="s">
        <v>4</v>
      </c>
      <c r="AX326" s="13" t="s">
        <v>79</v>
      </c>
      <c r="AY326" s="240" t="s">
        <v>124</v>
      </c>
    </row>
    <row r="327" s="2" customFormat="1" ht="21.75" customHeight="1">
      <c r="A327" s="41"/>
      <c r="B327" s="42"/>
      <c r="C327" s="208" t="s">
        <v>443</v>
      </c>
      <c r="D327" s="208" t="s">
        <v>126</v>
      </c>
      <c r="E327" s="209" t="s">
        <v>457</v>
      </c>
      <c r="F327" s="210" t="s">
        <v>954</v>
      </c>
      <c r="G327" s="211" t="s">
        <v>300</v>
      </c>
      <c r="H327" s="212">
        <v>2</v>
      </c>
      <c r="I327" s="213"/>
      <c r="J327" s="214">
        <f>ROUND(I327*H327,2)</f>
        <v>0</v>
      </c>
      <c r="K327" s="215"/>
      <c r="L327" s="47"/>
      <c r="M327" s="216" t="s">
        <v>19</v>
      </c>
      <c r="N327" s="217" t="s">
        <v>42</v>
      </c>
      <c r="O327" s="87"/>
      <c r="P327" s="218">
        <f>O327*H327</f>
        <v>0</v>
      </c>
      <c r="Q327" s="218">
        <v>3.7500000000000001E-06</v>
      </c>
      <c r="R327" s="218">
        <f>Q327*H327</f>
        <v>7.5000000000000002E-06</v>
      </c>
      <c r="S327" s="218">
        <v>0</v>
      </c>
      <c r="T327" s="219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0" t="s">
        <v>130</v>
      </c>
      <c r="AT327" s="220" t="s">
        <v>126</v>
      </c>
      <c r="AU327" s="220" t="s">
        <v>81</v>
      </c>
      <c r="AY327" s="20" t="s">
        <v>124</v>
      </c>
      <c r="BE327" s="221">
        <f>IF(N327="základní",J327,0)</f>
        <v>0</v>
      </c>
      <c r="BF327" s="221">
        <f>IF(N327="snížená",J327,0)</f>
        <v>0</v>
      </c>
      <c r="BG327" s="221">
        <f>IF(N327="zákl. přenesená",J327,0)</f>
        <v>0</v>
      </c>
      <c r="BH327" s="221">
        <f>IF(N327="sníž. přenesená",J327,0)</f>
        <v>0</v>
      </c>
      <c r="BI327" s="221">
        <f>IF(N327="nulová",J327,0)</f>
        <v>0</v>
      </c>
      <c r="BJ327" s="20" t="s">
        <v>79</v>
      </c>
      <c r="BK327" s="221">
        <f>ROUND(I327*H327,2)</f>
        <v>0</v>
      </c>
      <c r="BL327" s="20" t="s">
        <v>130</v>
      </c>
      <c r="BM327" s="220" t="s">
        <v>955</v>
      </c>
    </row>
    <row r="328" s="2" customFormat="1">
      <c r="A328" s="41"/>
      <c r="B328" s="42"/>
      <c r="C328" s="43"/>
      <c r="D328" s="222" t="s">
        <v>132</v>
      </c>
      <c r="E328" s="43"/>
      <c r="F328" s="223" t="s">
        <v>956</v>
      </c>
      <c r="G328" s="43"/>
      <c r="H328" s="43"/>
      <c r="I328" s="224"/>
      <c r="J328" s="43"/>
      <c r="K328" s="43"/>
      <c r="L328" s="47"/>
      <c r="M328" s="225"/>
      <c r="N328" s="226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132</v>
      </c>
      <c r="AU328" s="20" t="s">
        <v>81</v>
      </c>
    </row>
    <row r="329" s="2" customFormat="1">
      <c r="A329" s="41"/>
      <c r="B329" s="42"/>
      <c r="C329" s="43"/>
      <c r="D329" s="227" t="s">
        <v>134</v>
      </c>
      <c r="E329" s="43"/>
      <c r="F329" s="228" t="s">
        <v>957</v>
      </c>
      <c r="G329" s="43"/>
      <c r="H329" s="43"/>
      <c r="I329" s="224"/>
      <c r="J329" s="43"/>
      <c r="K329" s="43"/>
      <c r="L329" s="47"/>
      <c r="M329" s="225"/>
      <c r="N329" s="22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134</v>
      </c>
      <c r="AU329" s="20" t="s">
        <v>81</v>
      </c>
    </row>
    <row r="330" s="13" customFormat="1">
      <c r="A330" s="13"/>
      <c r="B330" s="230"/>
      <c r="C330" s="231"/>
      <c r="D330" s="222" t="s">
        <v>138</v>
      </c>
      <c r="E330" s="232" t="s">
        <v>19</v>
      </c>
      <c r="F330" s="233" t="s">
        <v>81</v>
      </c>
      <c r="G330" s="231"/>
      <c r="H330" s="234">
        <v>2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138</v>
      </c>
      <c r="AU330" s="240" t="s">
        <v>81</v>
      </c>
      <c r="AV330" s="13" t="s">
        <v>81</v>
      </c>
      <c r="AW330" s="13" t="s">
        <v>32</v>
      </c>
      <c r="AX330" s="13" t="s">
        <v>79</v>
      </c>
      <c r="AY330" s="240" t="s">
        <v>124</v>
      </c>
    </row>
    <row r="331" s="2" customFormat="1" ht="16.5" customHeight="1">
      <c r="A331" s="41"/>
      <c r="B331" s="42"/>
      <c r="C331" s="262" t="s">
        <v>451</v>
      </c>
      <c r="D331" s="262" t="s">
        <v>224</v>
      </c>
      <c r="E331" s="263" t="s">
        <v>464</v>
      </c>
      <c r="F331" s="264" t="s">
        <v>958</v>
      </c>
      <c r="G331" s="265" t="s">
        <v>300</v>
      </c>
      <c r="H331" s="266">
        <v>2</v>
      </c>
      <c r="I331" s="267"/>
      <c r="J331" s="268">
        <f>ROUND(I331*H331,2)</f>
        <v>0</v>
      </c>
      <c r="K331" s="269"/>
      <c r="L331" s="270"/>
      <c r="M331" s="271" t="s">
        <v>19</v>
      </c>
      <c r="N331" s="272" t="s">
        <v>42</v>
      </c>
      <c r="O331" s="87"/>
      <c r="P331" s="218">
        <f>O331*H331</f>
        <v>0</v>
      </c>
      <c r="Q331" s="218">
        <v>0.00064000000000000005</v>
      </c>
      <c r="R331" s="218">
        <f>Q331*H331</f>
        <v>0.0012800000000000001</v>
      </c>
      <c r="S331" s="218">
        <v>0</v>
      </c>
      <c r="T331" s="219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0" t="s">
        <v>192</v>
      </c>
      <c r="AT331" s="220" t="s">
        <v>224</v>
      </c>
      <c r="AU331" s="220" t="s">
        <v>81</v>
      </c>
      <c r="AY331" s="20" t="s">
        <v>124</v>
      </c>
      <c r="BE331" s="221">
        <f>IF(N331="základní",J331,0)</f>
        <v>0</v>
      </c>
      <c r="BF331" s="221">
        <f>IF(N331="snížená",J331,0)</f>
        <v>0</v>
      </c>
      <c r="BG331" s="221">
        <f>IF(N331="zákl. přenesená",J331,0)</f>
        <v>0</v>
      </c>
      <c r="BH331" s="221">
        <f>IF(N331="sníž. přenesená",J331,0)</f>
        <v>0</v>
      </c>
      <c r="BI331" s="221">
        <f>IF(N331="nulová",J331,0)</f>
        <v>0</v>
      </c>
      <c r="BJ331" s="20" t="s">
        <v>79</v>
      </c>
      <c r="BK331" s="221">
        <f>ROUND(I331*H331,2)</f>
        <v>0</v>
      </c>
      <c r="BL331" s="20" t="s">
        <v>130</v>
      </c>
      <c r="BM331" s="220" t="s">
        <v>959</v>
      </c>
    </row>
    <row r="332" s="2" customFormat="1">
      <c r="A332" s="41"/>
      <c r="B332" s="42"/>
      <c r="C332" s="43"/>
      <c r="D332" s="222" t="s">
        <v>132</v>
      </c>
      <c r="E332" s="43"/>
      <c r="F332" s="223" t="s">
        <v>958</v>
      </c>
      <c r="G332" s="43"/>
      <c r="H332" s="43"/>
      <c r="I332" s="224"/>
      <c r="J332" s="43"/>
      <c r="K332" s="43"/>
      <c r="L332" s="47"/>
      <c r="M332" s="225"/>
      <c r="N332" s="226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132</v>
      </c>
      <c r="AU332" s="20" t="s">
        <v>81</v>
      </c>
    </row>
    <row r="333" s="2" customFormat="1">
      <c r="A333" s="41"/>
      <c r="B333" s="42"/>
      <c r="C333" s="43"/>
      <c r="D333" s="222" t="s">
        <v>136</v>
      </c>
      <c r="E333" s="43"/>
      <c r="F333" s="229" t="s">
        <v>467</v>
      </c>
      <c r="G333" s="43"/>
      <c r="H333" s="43"/>
      <c r="I333" s="224"/>
      <c r="J333" s="43"/>
      <c r="K333" s="43"/>
      <c r="L333" s="47"/>
      <c r="M333" s="225"/>
      <c r="N333" s="226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136</v>
      </c>
      <c r="AU333" s="20" t="s">
        <v>81</v>
      </c>
    </row>
    <row r="334" s="12" customFormat="1" ht="22.8" customHeight="1">
      <c r="A334" s="12"/>
      <c r="B334" s="192"/>
      <c r="C334" s="193"/>
      <c r="D334" s="194" t="s">
        <v>70</v>
      </c>
      <c r="E334" s="206" t="s">
        <v>91</v>
      </c>
      <c r="F334" s="206" t="s">
        <v>533</v>
      </c>
      <c r="G334" s="193"/>
      <c r="H334" s="193"/>
      <c r="I334" s="196"/>
      <c r="J334" s="207">
        <f>BK334</f>
        <v>0</v>
      </c>
      <c r="K334" s="193"/>
      <c r="L334" s="198"/>
      <c r="M334" s="199"/>
      <c r="N334" s="200"/>
      <c r="O334" s="200"/>
      <c r="P334" s="201">
        <f>SUM(P335:P378)</f>
        <v>0</v>
      </c>
      <c r="Q334" s="200"/>
      <c r="R334" s="201">
        <f>SUM(R335:R378)</f>
        <v>314.44005320000002</v>
      </c>
      <c r="S334" s="200"/>
      <c r="T334" s="202">
        <f>SUM(T335:T378)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3" t="s">
        <v>79</v>
      </c>
      <c r="AT334" s="204" t="s">
        <v>70</v>
      </c>
      <c r="AU334" s="204" t="s">
        <v>79</v>
      </c>
      <c r="AY334" s="203" t="s">
        <v>124</v>
      </c>
      <c r="BK334" s="205">
        <f>SUM(BK335:BK378)</f>
        <v>0</v>
      </c>
    </row>
    <row r="335" s="2" customFormat="1" ht="16.5" customHeight="1">
      <c r="A335" s="41"/>
      <c r="B335" s="42"/>
      <c r="C335" s="208" t="s">
        <v>456</v>
      </c>
      <c r="D335" s="208" t="s">
        <v>126</v>
      </c>
      <c r="E335" s="209" t="s">
        <v>659</v>
      </c>
      <c r="F335" s="210" t="s">
        <v>660</v>
      </c>
      <c r="G335" s="211" t="s">
        <v>166</v>
      </c>
      <c r="H335" s="212">
        <v>1472.5</v>
      </c>
      <c r="I335" s="213"/>
      <c r="J335" s="214">
        <f>ROUND(I335*H335,2)</f>
        <v>0</v>
      </c>
      <c r="K335" s="215"/>
      <c r="L335" s="47"/>
      <c r="M335" s="216" t="s">
        <v>19</v>
      </c>
      <c r="N335" s="217" t="s">
        <v>42</v>
      </c>
      <c r="O335" s="87"/>
      <c r="P335" s="218">
        <f>O335*H335</f>
        <v>0</v>
      </c>
      <c r="Q335" s="218">
        <v>0.15539952000000001</v>
      </c>
      <c r="R335" s="218">
        <f>Q335*H335</f>
        <v>228.82579320000002</v>
      </c>
      <c r="S335" s="218">
        <v>0</v>
      </c>
      <c r="T335" s="21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0" t="s">
        <v>130</v>
      </c>
      <c r="AT335" s="220" t="s">
        <v>126</v>
      </c>
      <c r="AU335" s="220" t="s">
        <v>81</v>
      </c>
      <c r="AY335" s="20" t="s">
        <v>124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20" t="s">
        <v>79</v>
      </c>
      <c r="BK335" s="221">
        <f>ROUND(I335*H335,2)</f>
        <v>0</v>
      </c>
      <c r="BL335" s="20" t="s">
        <v>130</v>
      </c>
      <c r="BM335" s="220" t="s">
        <v>960</v>
      </c>
    </row>
    <row r="336" s="2" customFormat="1">
      <c r="A336" s="41"/>
      <c r="B336" s="42"/>
      <c r="C336" s="43"/>
      <c r="D336" s="222" t="s">
        <v>132</v>
      </c>
      <c r="E336" s="43"/>
      <c r="F336" s="223" t="s">
        <v>662</v>
      </c>
      <c r="G336" s="43"/>
      <c r="H336" s="43"/>
      <c r="I336" s="224"/>
      <c r="J336" s="43"/>
      <c r="K336" s="43"/>
      <c r="L336" s="47"/>
      <c r="M336" s="225"/>
      <c r="N336" s="22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132</v>
      </c>
      <c r="AU336" s="20" t="s">
        <v>81</v>
      </c>
    </row>
    <row r="337" s="2" customFormat="1">
      <c r="A337" s="41"/>
      <c r="B337" s="42"/>
      <c r="C337" s="43"/>
      <c r="D337" s="227" t="s">
        <v>134</v>
      </c>
      <c r="E337" s="43"/>
      <c r="F337" s="228" t="s">
        <v>663</v>
      </c>
      <c r="G337" s="43"/>
      <c r="H337" s="43"/>
      <c r="I337" s="224"/>
      <c r="J337" s="43"/>
      <c r="K337" s="43"/>
      <c r="L337" s="47"/>
      <c r="M337" s="225"/>
      <c r="N337" s="226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134</v>
      </c>
      <c r="AU337" s="20" t="s">
        <v>81</v>
      </c>
    </row>
    <row r="338" s="14" customFormat="1">
      <c r="A338" s="14"/>
      <c r="B338" s="241"/>
      <c r="C338" s="242"/>
      <c r="D338" s="222" t="s">
        <v>138</v>
      </c>
      <c r="E338" s="243" t="s">
        <v>19</v>
      </c>
      <c r="F338" s="244" t="s">
        <v>961</v>
      </c>
      <c r="G338" s="242"/>
      <c r="H338" s="243" t="s">
        <v>19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138</v>
      </c>
      <c r="AU338" s="250" t="s">
        <v>81</v>
      </c>
      <c r="AV338" s="14" t="s">
        <v>79</v>
      </c>
      <c r="AW338" s="14" t="s">
        <v>32</v>
      </c>
      <c r="AX338" s="14" t="s">
        <v>71</v>
      </c>
      <c r="AY338" s="250" t="s">
        <v>124</v>
      </c>
    </row>
    <row r="339" s="13" customFormat="1">
      <c r="A339" s="13"/>
      <c r="B339" s="230"/>
      <c r="C339" s="231"/>
      <c r="D339" s="222" t="s">
        <v>138</v>
      </c>
      <c r="E339" s="232" t="s">
        <v>19</v>
      </c>
      <c r="F339" s="233" t="s">
        <v>962</v>
      </c>
      <c r="G339" s="231"/>
      <c r="H339" s="234">
        <v>653.5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138</v>
      </c>
      <c r="AU339" s="240" t="s">
        <v>81</v>
      </c>
      <c r="AV339" s="13" t="s">
        <v>81</v>
      </c>
      <c r="AW339" s="13" t="s">
        <v>32</v>
      </c>
      <c r="AX339" s="13" t="s">
        <v>71</v>
      </c>
      <c r="AY339" s="240" t="s">
        <v>124</v>
      </c>
    </row>
    <row r="340" s="14" customFormat="1">
      <c r="A340" s="14"/>
      <c r="B340" s="241"/>
      <c r="C340" s="242"/>
      <c r="D340" s="222" t="s">
        <v>138</v>
      </c>
      <c r="E340" s="243" t="s">
        <v>19</v>
      </c>
      <c r="F340" s="244" t="s">
        <v>963</v>
      </c>
      <c r="G340" s="242"/>
      <c r="H340" s="243" t="s">
        <v>19</v>
      </c>
      <c r="I340" s="245"/>
      <c r="J340" s="242"/>
      <c r="K340" s="242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138</v>
      </c>
      <c r="AU340" s="250" t="s">
        <v>81</v>
      </c>
      <c r="AV340" s="14" t="s">
        <v>79</v>
      </c>
      <c r="AW340" s="14" t="s">
        <v>32</v>
      </c>
      <c r="AX340" s="14" t="s">
        <v>71</v>
      </c>
      <c r="AY340" s="250" t="s">
        <v>124</v>
      </c>
    </row>
    <row r="341" s="13" customFormat="1">
      <c r="A341" s="13"/>
      <c r="B341" s="230"/>
      <c r="C341" s="231"/>
      <c r="D341" s="222" t="s">
        <v>138</v>
      </c>
      <c r="E341" s="232" t="s">
        <v>19</v>
      </c>
      <c r="F341" s="233" t="s">
        <v>964</v>
      </c>
      <c r="G341" s="231"/>
      <c r="H341" s="234">
        <v>742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138</v>
      </c>
      <c r="AU341" s="240" t="s">
        <v>81</v>
      </c>
      <c r="AV341" s="13" t="s">
        <v>81</v>
      </c>
      <c r="AW341" s="13" t="s">
        <v>32</v>
      </c>
      <c r="AX341" s="13" t="s">
        <v>71</v>
      </c>
      <c r="AY341" s="240" t="s">
        <v>124</v>
      </c>
    </row>
    <row r="342" s="14" customFormat="1">
      <c r="A342" s="14"/>
      <c r="B342" s="241"/>
      <c r="C342" s="242"/>
      <c r="D342" s="222" t="s">
        <v>138</v>
      </c>
      <c r="E342" s="243" t="s">
        <v>19</v>
      </c>
      <c r="F342" s="244" t="s">
        <v>965</v>
      </c>
      <c r="G342" s="242"/>
      <c r="H342" s="243" t="s">
        <v>19</v>
      </c>
      <c r="I342" s="245"/>
      <c r="J342" s="242"/>
      <c r="K342" s="242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138</v>
      </c>
      <c r="AU342" s="250" t="s">
        <v>81</v>
      </c>
      <c r="AV342" s="14" t="s">
        <v>79</v>
      </c>
      <c r="AW342" s="14" t="s">
        <v>32</v>
      </c>
      <c r="AX342" s="14" t="s">
        <v>71</v>
      </c>
      <c r="AY342" s="250" t="s">
        <v>124</v>
      </c>
    </row>
    <row r="343" s="13" customFormat="1">
      <c r="A343" s="13"/>
      <c r="B343" s="230"/>
      <c r="C343" s="231"/>
      <c r="D343" s="222" t="s">
        <v>138</v>
      </c>
      <c r="E343" s="232" t="s">
        <v>19</v>
      </c>
      <c r="F343" s="233" t="s">
        <v>966</v>
      </c>
      <c r="G343" s="231"/>
      <c r="H343" s="234">
        <v>77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138</v>
      </c>
      <c r="AU343" s="240" t="s">
        <v>81</v>
      </c>
      <c r="AV343" s="13" t="s">
        <v>81</v>
      </c>
      <c r="AW343" s="13" t="s">
        <v>32</v>
      </c>
      <c r="AX343" s="13" t="s">
        <v>71</v>
      </c>
      <c r="AY343" s="240" t="s">
        <v>124</v>
      </c>
    </row>
    <row r="344" s="15" customFormat="1">
      <c r="A344" s="15"/>
      <c r="B344" s="251"/>
      <c r="C344" s="252"/>
      <c r="D344" s="222" t="s">
        <v>138</v>
      </c>
      <c r="E344" s="253" t="s">
        <v>19</v>
      </c>
      <c r="F344" s="254" t="s">
        <v>171</v>
      </c>
      <c r="G344" s="252"/>
      <c r="H344" s="255">
        <v>1472.5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1" t="s">
        <v>138</v>
      </c>
      <c r="AU344" s="261" t="s">
        <v>81</v>
      </c>
      <c r="AV344" s="15" t="s">
        <v>130</v>
      </c>
      <c r="AW344" s="15" t="s">
        <v>32</v>
      </c>
      <c r="AX344" s="15" t="s">
        <v>79</v>
      </c>
      <c r="AY344" s="261" t="s">
        <v>124</v>
      </c>
    </row>
    <row r="345" s="2" customFormat="1" ht="16.5" customHeight="1">
      <c r="A345" s="41"/>
      <c r="B345" s="42"/>
      <c r="C345" s="262" t="s">
        <v>463</v>
      </c>
      <c r="D345" s="262" t="s">
        <v>224</v>
      </c>
      <c r="E345" s="263" t="s">
        <v>673</v>
      </c>
      <c r="F345" s="264" t="s">
        <v>674</v>
      </c>
      <c r="G345" s="265" t="s">
        <v>166</v>
      </c>
      <c r="H345" s="266">
        <v>414</v>
      </c>
      <c r="I345" s="267"/>
      <c r="J345" s="268">
        <f>ROUND(I345*H345,2)</f>
        <v>0</v>
      </c>
      <c r="K345" s="269"/>
      <c r="L345" s="270"/>
      <c r="M345" s="271" t="s">
        <v>19</v>
      </c>
      <c r="N345" s="272" t="s">
        <v>42</v>
      </c>
      <c r="O345" s="87"/>
      <c r="P345" s="218">
        <f>O345*H345</f>
        <v>0</v>
      </c>
      <c r="Q345" s="218">
        <v>0.080000000000000002</v>
      </c>
      <c r="R345" s="218">
        <f>Q345*H345</f>
        <v>33.119999999999997</v>
      </c>
      <c r="S345" s="218">
        <v>0</v>
      </c>
      <c r="T345" s="219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0" t="s">
        <v>192</v>
      </c>
      <c r="AT345" s="220" t="s">
        <v>224</v>
      </c>
      <c r="AU345" s="220" t="s">
        <v>81</v>
      </c>
      <c r="AY345" s="20" t="s">
        <v>124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20" t="s">
        <v>79</v>
      </c>
      <c r="BK345" s="221">
        <f>ROUND(I345*H345,2)</f>
        <v>0</v>
      </c>
      <c r="BL345" s="20" t="s">
        <v>130</v>
      </c>
      <c r="BM345" s="220" t="s">
        <v>967</v>
      </c>
    </row>
    <row r="346" s="2" customFormat="1">
      <c r="A346" s="41"/>
      <c r="B346" s="42"/>
      <c r="C346" s="43"/>
      <c r="D346" s="222" t="s">
        <v>132</v>
      </c>
      <c r="E346" s="43"/>
      <c r="F346" s="223" t="s">
        <v>674</v>
      </c>
      <c r="G346" s="43"/>
      <c r="H346" s="43"/>
      <c r="I346" s="224"/>
      <c r="J346" s="43"/>
      <c r="K346" s="43"/>
      <c r="L346" s="47"/>
      <c r="M346" s="225"/>
      <c r="N346" s="226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132</v>
      </c>
      <c r="AU346" s="20" t="s">
        <v>81</v>
      </c>
    </row>
    <row r="347" s="13" customFormat="1">
      <c r="A347" s="13"/>
      <c r="B347" s="230"/>
      <c r="C347" s="231"/>
      <c r="D347" s="222" t="s">
        <v>138</v>
      </c>
      <c r="E347" s="232" t="s">
        <v>19</v>
      </c>
      <c r="F347" s="233" t="s">
        <v>968</v>
      </c>
      <c r="G347" s="231"/>
      <c r="H347" s="234">
        <v>414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138</v>
      </c>
      <c r="AU347" s="240" t="s">
        <v>81</v>
      </c>
      <c r="AV347" s="13" t="s">
        <v>81</v>
      </c>
      <c r="AW347" s="13" t="s">
        <v>32</v>
      </c>
      <c r="AX347" s="13" t="s">
        <v>79</v>
      </c>
      <c r="AY347" s="240" t="s">
        <v>124</v>
      </c>
    </row>
    <row r="348" s="2" customFormat="1" ht="16.5" customHeight="1">
      <c r="A348" s="41"/>
      <c r="B348" s="42"/>
      <c r="C348" s="262" t="s">
        <v>468</v>
      </c>
      <c r="D348" s="262" t="s">
        <v>224</v>
      </c>
      <c r="E348" s="263" t="s">
        <v>969</v>
      </c>
      <c r="F348" s="264" t="s">
        <v>970</v>
      </c>
      <c r="G348" s="265" t="s">
        <v>166</v>
      </c>
      <c r="H348" s="266">
        <v>819</v>
      </c>
      <c r="I348" s="267"/>
      <c r="J348" s="268">
        <f>ROUND(I348*H348,2)</f>
        <v>0</v>
      </c>
      <c r="K348" s="269"/>
      <c r="L348" s="270"/>
      <c r="M348" s="271" t="s">
        <v>19</v>
      </c>
      <c r="N348" s="272" t="s">
        <v>42</v>
      </c>
      <c r="O348" s="87"/>
      <c r="P348" s="218">
        <f>O348*H348</f>
        <v>0</v>
      </c>
      <c r="Q348" s="218">
        <v>0.048000000000000001</v>
      </c>
      <c r="R348" s="218">
        <f>Q348*H348</f>
        <v>39.311999999999998</v>
      </c>
      <c r="S348" s="218">
        <v>0</v>
      </c>
      <c r="T348" s="219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0" t="s">
        <v>192</v>
      </c>
      <c r="AT348" s="220" t="s">
        <v>224</v>
      </c>
      <c r="AU348" s="220" t="s">
        <v>81</v>
      </c>
      <c r="AY348" s="20" t="s">
        <v>124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20" t="s">
        <v>79</v>
      </c>
      <c r="BK348" s="221">
        <f>ROUND(I348*H348,2)</f>
        <v>0</v>
      </c>
      <c r="BL348" s="20" t="s">
        <v>130</v>
      </c>
      <c r="BM348" s="220" t="s">
        <v>971</v>
      </c>
    </row>
    <row r="349" s="2" customFormat="1">
      <c r="A349" s="41"/>
      <c r="B349" s="42"/>
      <c r="C349" s="43"/>
      <c r="D349" s="222" t="s">
        <v>132</v>
      </c>
      <c r="E349" s="43"/>
      <c r="F349" s="223" t="s">
        <v>970</v>
      </c>
      <c r="G349" s="43"/>
      <c r="H349" s="43"/>
      <c r="I349" s="224"/>
      <c r="J349" s="43"/>
      <c r="K349" s="43"/>
      <c r="L349" s="47"/>
      <c r="M349" s="225"/>
      <c r="N349" s="22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132</v>
      </c>
      <c r="AU349" s="20" t="s">
        <v>81</v>
      </c>
    </row>
    <row r="350" s="13" customFormat="1">
      <c r="A350" s="13"/>
      <c r="B350" s="230"/>
      <c r="C350" s="231"/>
      <c r="D350" s="222" t="s">
        <v>138</v>
      </c>
      <c r="E350" s="232" t="s">
        <v>19</v>
      </c>
      <c r="F350" s="233" t="s">
        <v>972</v>
      </c>
      <c r="G350" s="231"/>
      <c r="H350" s="234">
        <v>819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138</v>
      </c>
      <c r="AU350" s="240" t="s">
        <v>81</v>
      </c>
      <c r="AV350" s="13" t="s">
        <v>81</v>
      </c>
      <c r="AW350" s="13" t="s">
        <v>32</v>
      </c>
      <c r="AX350" s="13" t="s">
        <v>79</v>
      </c>
      <c r="AY350" s="240" t="s">
        <v>124</v>
      </c>
    </row>
    <row r="351" s="2" customFormat="1" ht="16.5" customHeight="1">
      <c r="A351" s="41"/>
      <c r="B351" s="42"/>
      <c r="C351" s="262" t="s">
        <v>474</v>
      </c>
      <c r="D351" s="262" t="s">
        <v>224</v>
      </c>
      <c r="E351" s="263" t="s">
        <v>973</v>
      </c>
      <c r="F351" s="264" t="s">
        <v>974</v>
      </c>
      <c r="G351" s="265" t="s">
        <v>166</v>
      </c>
      <c r="H351" s="266">
        <v>166</v>
      </c>
      <c r="I351" s="267"/>
      <c r="J351" s="268">
        <f>ROUND(I351*H351,2)</f>
        <v>0</v>
      </c>
      <c r="K351" s="269"/>
      <c r="L351" s="270"/>
      <c r="M351" s="271" t="s">
        <v>19</v>
      </c>
      <c r="N351" s="272" t="s">
        <v>42</v>
      </c>
      <c r="O351" s="87"/>
      <c r="P351" s="218">
        <f>O351*H351</f>
        <v>0</v>
      </c>
      <c r="Q351" s="218">
        <v>0.048300000000000003</v>
      </c>
      <c r="R351" s="218">
        <f>Q351*H351</f>
        <v>8.0178000000000011</v>
      </c>
      <c r="S351" s="218">
        <v>0</v>
      </c>
      <c r="T351" s="219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0" t="s">
        <v>192</v>
      </c>
      <c r="AT351" s="220" t="s">
        <v>224</v>
      </c>
      <c r="AU351" s="220" t="s">
        <v>81</v>
      </c>
      <c r="AY351" s="20" t="s">
        <v>124</v>
      </c>
      <c r="BE351" s="221">
        <f>IF(N351="základní",J351,0)</f>
        <v>0</v>
      </c>
      <c r="BF351" s="221">
        <f>IF(N351="snížená",J351,0)</f>
        <v>0</v>
      </c>
      <c r="BG351" s="221">
        <f>IF(N351="zákl. přenesená",J351,0)</f>
        <v>0</v>
      </c>
      <c r="BH351" s="221">
        <f>IF(N351="sníž. přenesená",J351,0)</f>
        <v>0</v>
      </c>
      <c r="BI351" s="221">
        <f>IF(N351="nulová",J351,0)</f>
        <v>0</v>
      </c>
      <c r="BJ351" s="20" t="s">
        <v>79</v>
      </c>
      <c r="BK351" s="221">
        <f>ROUND(I351*H351,2)</f>
        <v>0</v>
      </c>
      <c r="BL351" s="20" t="s">
        <v>130</v>
      </c>
      <c r="BM351" s="220" t="s">
        <v>975</v>
      </c>
    </row>
    <row r="352" s="2" customFormat="1">
      <c r="A352" s="41"/>
      <c r="B352" s="42"/>
      <c r="C352" s="43"/>
      <c r="D352" s="222" t="s">
        <v>132</v>
      </c>
      <c r="E352" s="43"/>
      <c r="F352" s="223" t="s">
        <v>974</v>
      </c>
      <c r="G352" s="43"/>
      <c r="H352" s="43"/>
      <c r="I352" s="224"/>
      <c r="J352" s="43"/>
      <c r="K352" s="43"/>
      <c r="L352" s="47"/>
      <c r="M352" s="225"/>
      <c r="N352" s="226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132</v>
      </c>
      <c r="AU352" s="20" t="s">
        <v>81</v>
      </c>
    </row>
    <row r="353" s="14" customFormat="1">
      <c r="A353" s="14"/>
      <c r="B353" s="241"/>
      <c r="C353" s="242"/>
      <c r="D353" s="222" t="s">
        <v>138</v>
      </c>
      <c r="E353" s="243" t="s">
        <v>19</v>
      </c>
      <c r="F353" s="244" t="s">
        <v>976</v>
      </c>
      <c r="G353" s="242"/>
      <c r="H353" s="243" t="s">
        <v>19</v>
      </c>
      <c r="I353" s="245"/>
      <c r="J353" s="242"/>
      <c r="K353" s="242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138</v>
      </c>
      <c r="AU353" s="250" t="s">
        <v>81</v>
      </c>
      <c r="AV353" s="14" t="s">
        <v>79</v>
      </c>
      <c r="AW353" s="14" t="s">
        <v>32</v>
      </c>
      <c r="AX353" s="14" t="s">
        <v>71</v>
      </c>
      <c r="AY353" s="250" t="s">
        <v>124</v>
      </c>
    </row>
    <row r="354" s="13" customFormat="1">
      <c r="A354" s="13"/>
      <c r="B354" s="230"/>
      <c r="C354" s="231"/>
      <c r="D354" s="222" t="s">
        <v>138</v>
      </c>
      <c r="E354" s="232" t="s">
        <v>19</v>
      </c>
      <c r="F354" s="233" t="s">
        <v>977</v>
      </c>
      <c r="G354" s="231"/>
      <c r="H354" s="234">
        <v>59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138</v>
      </c>
      <c r="AU354" s="240" t="s">
        <v>81</v>
      </c>
      <c r="AV354" s="13" t="s">
        <v>81</v>
      </c>
      <c r="AW354" s="13" t="s">
        <v>32</v>
      </c>
      <c r="AX354" s="13" t="s">
        <v>71</v>
      </c>
      <c r="AY354" s="240" t="s">
        <v>124</v>
      </c>
    </row>
    <row r="355" s="14" customFormat="1">
      <c r="A355" s="14"/>
      <c r="B355" s="241"/>
      <c r="C355" s="242"/>
      <c r="D355" s="222" t="s">
        <v>138</v>
      </c>
      <c r="E355" s="243" t="s">
        <v>19</v>
      </c>
      <c r="F355" s="244" t="s">
        <v>978</v>
      </c>
      <c r="G355" s="242"/>
      <c r="H355" s="243" t="s">
        <v>19</v>
      </c>
      <c r="I355" s="245"/>
      <c r="J355" s="242"/>
      <c r="K355" s="242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138</v>
      </c>
      <c r="AU355" s="250" t="s">
        <v>81</v>
      </c>
      <c r="AV355" s="14" t="s">
        <v>79</v>
      </c>
      <c r="AW355" s="14" t="s">
        <v>32</v>
      </c>
      <c r="AX355" s="14" t="s">
        <v>71</v>
      </c>
      <c r="AY355" s="250" t="s">
        <v>124</v>
      </c>
    </row>
    <row r="356" s="13" customFormat="1">
      <c r="A356" s="13"/>
      <c r="B356" s="230"/>
      <c r="C356" s="231"/>
      <c r="D356" s="222" t="s">
        <v>138</v>
      </c>
      <c r="E356" s="232" t="s">
        <v>19</v>
      </c>
      <c r="F356" s="233" t="s">
        <v>979</v>
      </c>
      <c r="G356" s="231"/>
      <c r="H356" s="234">
        <v>107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138</v>
      </c>
      <c r="AU356" s="240" t="s">
        <v>81</v>
      </c>
      <c r="AV356" s="13" t="s">
        <v>81</v>
      </c>
      <c r="AW356" s="13" t="s">
        <v>32</v>
      </c>
      <c r="AX356" s="13" t="s">
        <v>71</v>
      </c>
      <c r="AY356" s="240" t="s">
        <v>124</v>
      </c>
    </row>
    <row r="357" s="15" customFormat="1">
      <c r="A357" s="15"/>
      <c r="B357" s="251"/>
      <c r="C357" s="252"/>
      <c r="D357" s="222" t="s">
        <v>138</v>
      </c>
      <c r="E357" s="253" t="s">
        <v>19</v>
      </c>
      <c r="F357" s="254" t="s">
        <v>171</v>
      </c>
      <c r="G357" s="252"/>
      <c r="H357" s="255">
        <v>166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1" t="s">
        <v>138</v>
      </c>
      <c r="AU357" s="261" t="s">
        <v>81</v>
      </c>
      <c r="AV357" s="15" t="s">
        <v>130</v>
      </c>
      <c r="AW357" s="15" t="s">
        <v>32</v>
      </c>
      <c r="AX357" s="15" t="s">
        <v>79</v>
      </c>
      <c r="AY357" s="261" t="s">
        <v>124</v>
      </c>
    </row>
    <row r="358" s="2" customFormat="1" ht="16.5" customHeight="1">
      <c r="A358" s="41"/>
      <c r="B358" s="42"/>
      <c r="C358" s="262" t="s">
        <v>478</v>
      </c>
      <c r="D358" s="262" t="s">
        <v>224</v>
      </c>
      <c r="E358" s="263" t="s">
        <v>980</v>
      </c>
      <c r="F358" s="264" t="s">
        <v>981</v>
      </c>
      <c r="G358" s="265" t="s">
        <v>166</v>
      </c>
      <c r="H358" s="266">
        <v>74</v>
      </c>
      <c r="I358" s="267"/>
      <c r="J358" s="268">
        <f>ROUND(I358*H358,2)</f>
        <v>0</v>
      </c>
      <c r="K358" s="269"/>
      <c r="L358" s="270"/>
      <c r="M358" s="271" t="s">
        <v>19</v>
      </c>
      <c r="N358" s="272" t="s">
        <v>42</v>
      </c>
      <c r="O358" s="87"/>
      <c r="P358" s="218">
        <f>O358*H358</f>
        <v>0</v>
      </c>
      <c r="Q358" s="218">
        <v>0.065670000000000006</v>
      </c>
      <c r="R358" s="218">
        <f>Q358*H358</f>
        <v>4.8595800000000002</v>
      </c>
      <c r="S358" s="218">
        <v>0</v>
      </c>
      <c r="T358" s="219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0" t="s">
        <v>192</v>
      </c>
      <c r="AT358" s="220" t="s">
        <v>224</v>
      </c>
      <c r="AU358" s="220" t="s">
        <v>81</v>
      </c>
      <c r="AY358" s="20" t="s">
        <v>124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20" t="s">
        <v>79</v>
      </c>
      <c r="BK358" s="221">
        <f>ROUND(I358*H358,2)</f>
        <v>0</v>
      </c>
      <c r="BL358" s="20" t="s">
        <v>130</v>
      </c>
      <c r="BM358" s="220" t="s">
        <v>982</v>
      </c>
    </row>
    <row r="359" s="2" customFormat="1">
      <c r="A359" s="41"/>
      <c r="B359" s="42"/>
      <c r="C359" s="43"/>
      <c r="D359" s="222" t="s">
        <v>132</v>
      </c>
      <c r="E359" s="43"/>
      <c r="F359" s="223" t="s">
        <v>981</v>
      </c>
      <c r="G359" s="43"/>
      <c r="H359" s="43"/>
      <c r="I359" s="224"/>
      <c r="J359" s="43"/>
      <c r="K359" s="43"/>
      <c r="L359" s="47"/>
      <c r="M359" s="225"/>
      <c r="N359" s="226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132</v>
      </c>
      <c r="AU359" s="20" t="s">
        <v>81</v>
      </c>
    </row>
    <row r="360" s="14" customFormat="1">
      <c r="A360" s="14"/>
      <c r="B360" s="241"/>
      <c r="C360" s="242"/>
      <c r="D360" s="222" t="s">
        <v>138</v>
      </c>
      <c r="E360" s="243" t="s">
        <v>19</v>
      </c>
      <c r="F360" s="244" t="s">
        <v>976</v>
      </c>
      <c r="G360" s="242"/>
      <c r="H360" s="243" t="s">
        <v>19</v>
      </c>
      <c r="I360" s="245"/>
      <c r="J360" s="242"/>
      <c r="K360" s="242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138</v>
      </c>
      <c r="AU360" s="250" t="s">
        <v>81</v>
      </c>
      <c r="AV360" s="14" t="s">
        <v>79</v>
      </c>
      <c r="AW360" s="14" t="s">
        <v>32</v>
      </c>
      <c r="AX360" s="14" t="s">
        <v>71</v>
      </c>
      <c r="AY360" s="250" t="s">
        <v>124</v>
      </c>
    </row>
    <row r="361" s="13" customFormat="1">
      <c r="A361" s="13"/>
      <c r="B361" s="230"/>
      <c r="C361" s="231"/>
      <c r="D361" s="222" t="s">
        <v>138</v>
      </c>
      <c r="E361" s="232" t="s">
        <v>19</v>
      </c>
      <c r="F361" s="233" t="s">
        <v>983</v>
      </c>
      <c r="G361" s="231"/>
      <c r="H361" s="234">
        <v>26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138</v>
      </c>
      <c r="AU361" s="240" t="s">
        <v>81</v>
      </c>
      <c r="AV361" s="13" t="s">
        <v>81</v>
      </c>
      <c r="AW361" s="13" t="s">
        <v>32</v>
      </c>
      <c r="AX361" s="13" t="s">
        <v>71</v>
      </c>
      <c r="AY361" s="240" t="s">
        <v>124</v>
      </c>
    </row>
    <row r="362" s="14" customFormat="1">
      <c r="A362" s="14"/>
      <c r="B362" s="241"/>
      <c r="C362" s="242"/>
      <c r="D362" s="222" t="s">
        <v>138</v>
      </c>
      <c r="E362" s="243" t="s">
        <v>19</v>
      </c>
      <c r="F362" s="244" t="s">
        <v>978</v>
      </c>
      <c r="G362" s="242"/>
      <c r="H362" s="243" t="s">
        <v>19</v>
      </c>
      <c r="I362" s="245"/>
      <c r="J362" s="242"/>
      <c r="K362" s="242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138</v>
      </c>
      <c r="AU362" s="250" t="s">
        <v>81</v>
      </c>
      <c r="AV362" s="14" t="s">
        <v>79</v>
      </c>
      <c r="AW362" s="14" t="s">
        <v>32</v>
      </c>
      <c r="AX362" s="14" t="s">
        <v>71</v>
      </c>
      <c r="AY362" s="250" t="s">
        <v>124</v>
      </c>
    </row>
    <row r="363" s="13" customFormat="1">
      <c r="A363" s="13"/>
      <c r="B363" s="230"/>
      <c r="C363" s="231"/>
      <c r="D363" s="222" t="s">
        <v>138</v>
      </c>
      <c r="E363" s="232" t="s">
        <v>19</v>
      </c>
      <c r="F363" s="233" t="s">
        <v>984</v>
      </c>
      <c r="G363" s="231"/>
      <c r="H363" s="234">
        <v>48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138</v>
      </c>
      <c r="AU363" s="240" t="s">
        <v>81</v>
      </c>
      <c r="AV363" s="13" t="s">
        <v>81</v>
      </c>
      <c r="AW363" s="13" t="s">
        <v>32</v>
      </c>
      <c r="AX363" s="13" t="s">
        <v>71</v>
      </c>
      <c r="AY363" s="240" t="s">
        <v>124</v>
      </c>
    </row>
    <row r="364" s="15" customFormat="1">
      <c r="A364" s="15"/>
      <c r="B364" s="251"/>
      <c r="C364" s="252"/>
      <c r="D364" s="222" t="s">
        <v>138</v>
      </c>
      <c r="E364" s="253" t="s">
        <v>19</v>
      </c>
      <c r="F364" s="254" t="s">
        <v>171</v>
      </c>
      <c r="G364" s="252"/>
      <c r="H364" s="255">
        <v>74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1" t="s">
        <v>138</v>
      </c>
      <c r="AU364" s="261" t="s">
        <v>81</v>
      </c>
      <c r="AV364" s="15" t="s">
        <v>130</v>
      </c>
      <c r="AW364" s="15" t="s">
        <v>32</v>
      </c>
      <c r="AX364" s="15" t="s">
        <v>79</v>
      </c>
      <c r="AY364" s="261" t="s">
        <v>124</v>
      </c>
    </row>
    <row r="365" s="2" customFormat="1" ht="16.5" customHeight="1">
      <c r="A365" s="41"/>
      <c r="B365" s="42"/>
      <c r="C365" s="208" t="s">
        <v>484</v>
      </c>
      <c r="D365" s="208" t="s">
        <v>126</v>
      </c>
      <c r="E365" s="209" t="s">
        <v>985</v>
      </c>
      <c r="F365" s="210" t="s">
        <v>986</v>
      </c>
      <c r="G365" s="211" t="s">
        <v>166</v>
      </c>
      <c r="H365" s="212">
        <v>49</v>
      </c>
      <c r="I365" s="213"/>
      <c r="J365" s="214">
        <f>ROUND(I365*H365,2)</f>
        <v>0</v>
      </c>
      <c r="K365" s="215"/>
      <c r="L365" s="47"/>
      <c r="M365" s="216" t="s">
        <v>19</v>
      </c>
      <c r="N365" s="217" t="s">
        <v>42</v>
      </c>
      <c r="O365" s="87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0" t="s">
        <v>130</v>
      </c>
      <c r="AT365" s="220" t="s">
        <v>126</v>
      </c>
      <c r="AU365" s="220" t="s">
        <v>81</v>
      </c>
      <c r="AY365" s="20" t="s">
        <v>124</v>
      </c>
      <c r="BE365" s="221">
        <f>IF(N365="základní",J365,0)</f>
        <v>0</v>
      </c>
      <c r="BF365" s="221">
        <f>IF(N365="snížená",J365,0)</f>
        <v>0</v>
      </c>
      <c r="BG365" s="221">
        <f>IF(N365="zákl. přenesená",J365,0)</f>
        <v>0</v>
      </c>
      <c r="BH365" s="221">
        <f>IF(N365="sníž. přenesená",J365,0)</f>
        <v>0</v>
      </c>
      <c r="BI365" s="221">
        <f>IF(N365="nulová",J365,0)</f>
        <v>0</v>
      </c>
      <c r="BJ365" s="20" t="s">
        <v>79</v>
      </c>
      <c r="BK365" s="221">
        <f>ROUND(I365*H365,2)</f>
        <v>0</v>
      </c>
      <c r="BL365" s="20" t="s">
        <v>130</v>
      </c>
      <c r="BM365" s="220" t="s">
        <v>987</v>
      </c>
    </row>
    <row r="366" s="2" customFormat="1">
      <c r="A366" s="41"/>
      <c r="B366" s="42"/>
      <c r="C366" s="43"/>
      <c r="D366" s="222" t="s">
        <v>132</v>
      </c>
      <c r="E366" s="43"/>
      <c r="F366" s="223" t="s">
        <v>988</v>
      </c>
      <c r="G366" s="43"/>
      <c r="H366" s="43"/>
      <c r="I366" s="224"/>
      <c r="J366" s="43"/>
      <c r="K366" s="43"/>
      <c r="L366" s="47"/>
      <c r="M366" s="225"/>
      <c r="N366" s="226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132</v>
      </c>
      <c r="AU366" s="20" t="s">
        <v>81</v>
      </c>
    </row>
    <row r="367" s="2" customFormat="1">
      <c r="A367" s="41"/>
      <c r="B367" s="42"/>
      <c r="C367" s="43"/>
      <c r="D367" s="227" t="s">
        <v>134</v>
      </c>
      <c r="E367" s="43"/>
      <c r="F367" s="228" t="s">
        <v>989</v>
      </c>
      <c r="G367" s="43"/>
      <c r="H367" s="43"/>
      <c r="I367" s="224"/>
      <c r="J367" s="43"/>
      <c r="K367" s="43"/>
      <c r="L367" s="47"/>
      <c r="M367" s="225"/>
      <c r="N367" s="226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134</v>
      </c>
      <c r="AU367" s="20" t="s">
        <v>81</v>
      </c>
    </row>
    <row r="368" s="2" customFormat="1" ht="16.5" customHeight="1">
      <c r="A368" s="41"/>
      <c r="B368" s="42"/>
      <c r="C368" s="262" t="s">
        <v>488</v>
      </c>
      <c r="D368" s="262" t="s">
        <v>224</v>
      </c>
      <c r="E368" s="263" t="s">
        <v>990</v>
      </c>
      <c r="F368" s="264" t="s">
        <v>991</v>
      </c>
      <c r="G368" s="265" t="s">
        <v>300</v>
      </c>
      <c r="H368" s="266">
        <v>1</v>
      </c>
      <c r="I368" s="267"/>
      <c r="J368" s="268">
        <f>ROUND(I368*H368,2)</f>
        <v>0</v>
      </c>
      <c r="K368" s="269"/>
      <c r="L368" s="270"/>
      <c r="M368" s="271" t="s">
        <v>19</v>
      </c>
      <c r="N368" s="272" t="s">
        <v>42</v>
      </c>
      <c r="O368" s="87"/>
      <c r="P368" s="218">
        <f>O368*H368</f>
        <v>0</v>
      </c>
      <c r="Q368" s="218">
        <v>0</v>
      </c>
      <c r="R368" s="218">
        <f>Q368*H368</f>
        <v>0</v>
      </c>
      <c r="S368" s="218">
        <v>0</v>
      </c>
      <c r="T368" s="219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0" t="s">
        <v>192</v>
      </c>
      <c r="AT368" s="220" t="s">
        <v>224</v>
      </c>
      <c r="AU368" s="220" t="s">
        <v>81</v>
      </c>
      <c r="AY368" s="20" t="s">
        <v>124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20" t="s">
        <v>79</v>
      </c>
      <c r="BK368" s="221">
        <f>ROUND(I368*H368,2)</f>
        <v>0</v>
      </c>
      <c r="BL368" s="20" t="s">
        <v>130</v>
      </c>
      <c r="BM368" s="220" t="s">
        <v>992</v>
      </c>
    </row>
    <row r="369" s="2" customFormat="1">
      <c r="A369" s="41"/>
      <c r="B369" s="42"/>
      <c r="C369" s="43"/>
      <c r="D369" s="222" t="s">
        <v>132</v>
      </c>
      <c r="E369" s="43"/>
      <c r="F369" s="223" t="s">
        <v>991</v>
      </c>
      <c r="G369" s="43"/>
      <c r="H369" s="43"/>
      <c r="I369" s="224"/>
      <c r="J369" s="43"/>
      <c r="K369" s="43"/>
      <c r="L369" s="47"/>
      <c r="M369" s="225"/>
      <c r="N369" s="226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132</v>
      </c>
      <c r="AU369" s="20" t="s">
        <v>81</v>
      </c>
    </row>
    <row r="370" s="2" customFormat="1" ht="16.5" customHeight="1">
      <c r="A370" s="41"/>
      <c r="B370" s="42"/>
      <c r="C370" s="208" t="s">
        <v>494</v>
      </c>
      <c r="D370" s="208" t="s">
        <v>126</v>
      </c>
      <c r="E370" s="209" t="s">
        <v>993</v>
      </c>
      <c r="F370" s="210" t="s">
        <v>994</v>
      </c>
      <c r="G370" s="211" t="s">
        <v>166</v>
      </c>
      <c r="H370" s="212">
        <v>1</v>
      </c>
      <c r="I370" s="213"/>
      <c r="J370" s="214">
        <f>ROUND(I370*H370,2)</f>
        <v>0</v>
      </c>
      <c r="K370" s="215"/>
      <c r="L370" s="47"/>
      <c r="M370" s="216" t="s">
        <v>19</v>
      </c>
      <c r="N370" s="217" t="s">
        <v>42</v>
      </c>
      <c r="O370" s="87"/>
      <c r="P370" s="218">
        <f>O370*H370</f>
        <v>0</v>
      </c>
      <c r="Q370" s="218">
        <v>0.29221000000000003</v>
      </c>
      <c r="R370" s="218">
        <f>Q370*H370</f>
        <v>0.29221000000000003</v>
      </c>
      <c r="S370" s="218">
        <v>0</v>
      </c>
      <c r="T370" s="219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0" t="s">
        <v>130</v>
      </c>
      <c r="AT370" s="220" t="s">
        <v>126</v>
      </c>
      <c r="AU370" s="220" t="s">
        <v>81</v>
      </c>
      <c r="AY370" s="20" t="s">
        <v>124</v>
      </c>
      <c r="BE370" s="221">
        <f>IF(N370="základní",J370,0)</f>
        <v>0</v>
      </c>
      <c r="BF370" s="221">
        <f>IF(N370="snížená",J370,0)</f>
        <v>0</v>
      </c>
      <c r="BG370" s="221">
        <f>IF(N370="zákl. přenesená",J370,0)</f>
        <v>0</v>
      </c>
      <c r="BH370" s="221">
        <f>IF(N370="sníž. přenesená",J370,0)</f>
        <v>0</v>
      </c>
      <c r="BI370" s="221">
        <f>IF(N370="nulová",J370,0)</f>
        <v>0</v>
      </c>
      <c r="BJ370" s="20" t="s">
        <v>79</v>
      </c>
      <c r="BK370" s="221">
        <f>ROUND(I370*H370,2)</f>
        <v>0</v>
      </c>
      <c r="BL370" s="20" t="s">
        <v>130</v>
      </c>
      <c r="BM370" s="220" t="s">
        <v>995</v>
      </c>
    </row>
    <row r="371" s="2" customFormat="1">
      <c r="A371" s="41"/>
      <c r="B371" s="42"/>
      <c r="C371" s="43"/>
      <c r="D371" s="222" t="s">
        <v>132</v>
      </c>
      <c r="E371" s="43"/>
      <c r="F371" s="223" t="s">
        <v>996</v>
      </c>
      <c r="G371" s="43"/>
      <c r="H371" s="43"/>
      <c r="I371" s="224"/>
      <c r="J371" s="43"/>
      <c r="K371" s="43"/>
      <c r="L371" s="47"/>
      <c r="M371" s="225"/>
      <c r="N371" s="226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132</v>
      </c>
      <c r="AU371" s="20" t="s">
        <v>81</v>
      </c>
    </row>
    <row r="372" s="2" customFormat="1">
      <c r="A372" s="41"/>
      <c r="B372" s="42"/>
      <c r="C372" s="43"/>
      <c r="D372" s="227" t="s">
        <v>134</v>
      </c>
      <c r="E372" s="43"/>
      <c r="F372" s="228" t="s">
        <v>997</v>
      </c>
      <c r="G372" s="43"/>
      <c r="H372" s="43"/>
      <c r="I372" s="224"/>
      <c r="J372" s="43"/>
      <c r="K372" s="43"/>
      <c r="L372" s="47"/>
      <c r="M372" s="225"/>
      <c r="N372" s="22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134</v>
      </c>
      <c r="AU372" s="20" t="s">
        <v>81</v>
      </c>
    </row>
    <row r="373" s="2" customFormat="1" ht="21.75" customHeight="1">
      <c r="A373" s="41"/>
      <c r="B373" s="42"/>
      <c r="C373" s="262" t="s">
        <v>498</v>
      </c>
      <c r="D373" s="262" t="s">
        <v>224</v>
      </c>
      <c r="E373" s="263" t="s">
        <v>998</v>
      </c>
      <c r="F373" s="264" t="s">
        <v>999</v>
      </c>
      <c r="G373" s="265" t="s">
        <v>166</v>
      </c>
      <c r="H373" s="266">
        <v>1</v>
      </c>
      <c r="I373" s="267"/>
      <c r="J373" s="268">
        <f>ROUND(I373*H373,2)</f>
        <v>0</v>
      </c>
      <c r="K373" s="269"/>
      <c r="L373" s="270"/>
      <c r="M373" s="271" t="s">
        <v>19</v>
      </c>
      <c r="N373" s="272" t="s">
        <v>42</v>
      </c>
      <c r="O373" s="87"/>
      <c r="P373" s="218">
        <f>O373*H373</f>
        <v>0</v>
      </c>
      <c r="Q373" s="218">
        <v>0.0083000000000000001</v>
      </c>
      <c r="R373" s="218">
        <f>Q373*H373</f>
        <v>0.0083000000000000001</v>
      </c>
      <c r="S373" s="218">
        <v>0</v>
      </c>
      <c r="T373" s="219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0" t="s">
        <v>192</v>
      </c>
      <c r="AT373" s="220" t="s">
        <v>224</v>
      </c>
      <c r="AU373" s="220" t="s">
        <v>81</v>
      </c>
      <c r="AY373" s="20" t="s">
        <v>124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20" t="s">
        <v>79</v>
      </c>
      <c r="BK373" s="221">
        <f>ROUND(I373*H373,2)</f>
        <v>0</v>
      </c>
      <c r="BL373" s="20" t="s">
        <v>130</v>
      </c>
      <c r="BM373" s="220" t="s">
        <v>1000</v>
      </c>
    </row>
    <row r="374" s="2" customFormat="1">
      <c r="A374" s="41"/>
      <c r="B374" s="42"/>
      <c r="C374" s="43"/>
      <c r="D374" s="222" t="s">
        <v>132</v>
      </c>
      <c r="E374" s="43"/>
      <c r="F374" s="223" t="s">
        <v>999</v>
      </c>
      <c r="G374" s="43"/>
      <c r="H374" s="43"/>
      <c r="I374" s="224"/>
      <c r="J374" s="43"/>
      <c r="K374" s="43"/>
      <c r="L374" s="47"/>
      <c r="M374" s="225"/>
      <c r="N374" s="226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132</v>
      </c>
      <c r="AU374" s="20" t="s">
        <v>81</v>
      </c>
    </row>
    <row r="375" s="2" customFormat="1" ht="16.5" customHeight="1">
      <c r="A375" s="41"/>
      <c r="B375" s="42"/>
      <c r="C375" s="262" t="s">
        <v>504</v>
      </c>
      <c r="D375" s="262" t="s">
        <v>224</v>
      </c>
      <c r="E375" s="263" t="s">
        <v>1001</v>
      </c>
      <c r="F375" s="264" t="s">
        <v>1002</v>
      </c>
      <c r="G375" s="265" t="s">
        <v>300</v>
      </c>
      <c r="H375" s="266">
        <v>2</v>
      </c>
      <c r="I375" s="267"/>
      <c r="J375" s="268">
        <f>ROUND(I375*H375,2)</f>
        <v>0</v>
      </c>
      <c r="K375" s="269"/>
      <c r="L375" s="270"/>
      <c r="M375" s="271" t="s">
        <v>19</v>
      </c>
      <c r="N375" s="272" t="s">
        <v>42</v>
      </c>
      <c r="O375" s="87"/>
      <c r="P375" s="218">
        <f>O375*H375</f>
        <v>0</v>
      </c>
      <c r="Q375" s="218">
        <v>4.0000000000000003E-05</v>
      </c>
      <c r="R375" s="218">
        <f>Q375*H375</f>
        <v>8.0000000000000007E-05</v>
      </c>
      <c r="S375" s="218">
        <v>0</v>
      </c>
      <c r="T375" s="219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0" t="s">
        <v>192</v>
      </c>
      <c r="AT375" s="220" t="s">
        <v>224</v>
      </c>
      <c r="AU375" s="220" t="s">
        <v>81</v>
      </c>
      <c r="AY375" s="20" t="s">
        <v>124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20" t="s">
        <v>79</v>
      </c>
      <c r="BK375" s="221">
        <f>ROUND(I375*H375,2)</f>
        <v>0</v>
      </c>
      <c r="BL375" s="20" t="s">
        <v>130</v>
      </c>
      <c r="BM375" s="220" t="s">
        <v>1003</v>
      </c>
    </row>
    <row r="376" s="2" customFormat="1">
      <c r="A376" s="41"/>
      <c r="B376" s="42"/>
      <c r="C376" s="43"/>
      <c r="D376" s="222" t="s">
        <v>132</v>
      </c>
      <c r="E376" s="43"/>
      <c r="F376" s="223" t="s">
        <v>1002</v>
      </c>
      <c r="G376" s="43"/>
      <c r="H376" s="43"/>
      <c r="I376" s="224"/>
      <c r="J376" s="43"/>
      <c r="K376" s="43"/>
      <c r="L376" s="47"/>
      <c r="M376" s="225"/>
      <c r="N376" s="226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132</v>
      </c>
      <c r="AU376" s="20" t="s">
        <v>81</v>
      </c>
    </row>
    <row r="377" s="2" customFormat="1" ht="16.5" customHeight="1">
      <c r="A377" s="41"/>
      <c r="B377" s="42"/>
      <c r="C377" s="262" t="s">
        <v>508</v>
      </c>
      <c r="D377" s="262" t="s">
        <v>224</v>
      </c>
      <c r="E377" s="263" t="s">
        <v>1004</v>
      </c>
      <c r="F377" s="264" t="s">
        <v>1005</v>
      </c>
      <c r="G377" s="265" t="s">
        <v>166</v>
      </c>
      <c r="H377" s="266">
        <v>1</v>
      </c>
      <c r="I377" s="267"/>
      <c r="J377" s="268">
        <f>ROUND(I377*H377,2)</f>
        <v>0</v>
      </c>
      <c r="K377" s="269"/>
      <c r="L377" s="270"/>
      <c r="M377" s="271" t="s">
        <v>19</v>
      </c>
      <c r="N377" s="272" t="s">
        <v>42</v>
      </c>
      <c r="O377" s="87"/>
      <c r="P377" s="218">
        <f>O377*H377</f>
        <v>0</v>
      </c>
      <c r="Q377" s="218">
        <v>0.0042900000000000004</v>
      </c>
      <c r="R377" s="218">
        <f>Q377*H377</f>
        <v>0.0042900000000000004</v>
      </c>
      <c r="S377" s="218">
        <v>0</v>
      </c>
      <c r="T377" s="219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0" t="s">
        <v>192</v>
      </c>
      <c r="AT377" s="220" t="s">
        <v>224</v>
      </c>
      <c r="AU377" s="220" t="s">
        <v>81</v>
      </c>
      <c r="AY377" s="20" t="s">
        <v>124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20" t="s">
        <v>79</v>
      </c>
      <c r="BK377" s="221">
        <f>ROUND(I377*H377,2)</f>
        <v>0</v>
      </c>
      <c r="BL377" s="20" t="s">
        <v>130</v>
      </c>
      <c r="BM377" s="220" t="s">
        <v>1006</v>
      </c>
    </row>
    <row r="378" s="2" customFormat="1">
      <c r="A378" s="41"/>
      <c r="B378" s="42"/>
      <c r="C378" s="43"/>
      <c r="D378" s="222" t="s">
        <v>132</v>
      </c>
      <c r="E378" s="43"/>
      <c r="F378" s="223" t="s">
        <v>1005</v>
      </c>
      <c r="G378" s="43"/>
      <c r="H378" s="43"/>
      <c r="I378" s="224"/>
      <c r="J378" s="43"/>
      <c r="K378" s="43"/>
      <c r="L378" s="47"/>
      <c r="M378" s="225"/>
      <c r="N378" s="226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132</v>
      </c>
      <c r="AU378" s="20" t="s">
        <v>81</v>
      </c>
    </row>
    <row r="379" s="12" customFormat="1" ht="22.8" customHeight="1">
      <c r="A379" s="12"/>
      <c r="B379" s="192"/>
      <c r="C379" s="193"/>
      <c r="D379" s="194" t="s">
        <v>70</v>
      </c>
      <c r="E379" s="206" t="s">
        <v>744</v>
      </c>
      <c r="F379" s="206" t="s">
        <v>745</v>
      </c>
      <c r="G379" s="193"/>
      <c r="H379" s="193"/>
      <c r="I379" s="196"/>
      <c r="J379" s="207">
        <f>BK379</f>
        <v>0</v>
      </c>
      <c r="K379" s="193"/>
      <c r="L379" s="198"/>
      <c r="M379" s="199"/>
      <c r="N379" s="200"/>
      <c r="O379" s="200"/>
      <c r="P379" s="201">
        <f>SUM(P380:P408)</f>
        <v>0</v>
      </c>
      <c r="Q379" s="200"/>
      <c r="R379" s="201">
        <f>SUM(R380:R408)</f>
        <v>0</v>
      </c>
      <c r="S379" s="200"/>
      <c r="T379" s="202">
        <f>SUM(T380:T408)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3" t="s">
        <v>79</v>
      </c>
      <c r="AT379" s="204" t="s">
        <v>70</v>
      </c>
      <c r="AU379" s="204" t="s">
        <v>79</v>
      </c>
      <c r="AY379" s="203" t="s">
        <v>124</v>
      </c>
      <c r="BK379" s="205">
        <f>SUM(BK380:BK408)</f>
        <v>0</v>
      </c>
    </row>
    <row r="380" s="2" customFormat="1" ht="16.5" customHeight="1">
      <c r="A380" s="41"/>
      <c r="B380" s="42"/>
      <c r="C380" s="208" t="s">
        <v>514</v>
      </c>
      <c r="D380" s="208" t="s">
        <v>126</v>
      </c>
      <c r="E380" s="209" t="s">
        <v>747</v>
      </c>
      <c r="F380" s="210" t="s">
        <v>748</v>
      </c>
      <c r="G380" s="211" t="s">
        <v>209</v>
      </c>
      <c r="H380" s="212">
        <v>17.16</v>
      </c>
      <c r="I380" s="213"/>
      <c r="J380" s="214">
        <f>ROUND(I380*H380,2)</f>
        <v>0</v>
      </c>
      <c r="K380" s="215"/>
      <c r="L380" s="47"/>
      <c r="M380" s="216" t="s">
        <v>19</v>
      </c>
      <c r="N380" s="217" t="s">
        <v>42</v>
      </c>
      <c r="O380" s="87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0" t="s">
        <v>130</v>
      </c>
      <c r="AT380" s="220" t="s">
        <v>126</v>
      </c>
      <c r="AU380" s="220" t="s">
        <v>81</v>
      </c>
      <c r="AY380" s="20" t="s">
        <v>124</v>
      </c>
      <c r="BE380" s="221">
        <f>IF(N380="základní",J380,0)</f>
        <v>0</v>
      </c>
      <c r="BF380" s="221">
        <f>IF(N380="snížená",J380,0)</f>
        <v>0</v>
      </c>
      <c r="BG380" s="221">
        <f>IF(N380="zákl. přenesená",J380,0)</f>
        <v>0</v>
      </c>
      <c r="BH380" s="221">
        <f>IF(N380="sníž. přenesená",J380,0)</f>
        <v>0</v>
      </c>
      <c r="BI380" s="221">
        <f>IF(N380="nulová",J380,0)</f>
        <v>0</v>
      </c>
      <c r="BJ380" s="20" t="s">
        <v>79</v>
      </c>
      <c r="BK380" s="221">
        <f>ROUND(I380*H380,2)</f>
        <v>0</v>
      </c>
      <c r="BL380" s="20" t="s">
        <v>130</v>
      </c>
      <c r="BM380" s="220" t="s">
        <v>1007</v>
      </c>
    </row>
    <row r="381" s="2" customFormat="1">
      <c r="A381" s="41"/>
      <c r="B381" s="42"/>
      <c r="C381" s="43"/>
      <c r="D381" s="222" t="s">
        <v>132</v>
      </c>
      <c r="E381" s="43"/>
      <c r="F381" s="223" t="s">
        <v>750</v>
      </c>
      <c r="G381" s="43"/>
      <c r="H381" s="43"/>
      <c r="I381" s="224"/>
      <c r="J381" s="43"/>
      <c r="K381" s="43"/>
      <c r="L381" s="47"/>
      <c r="M381" s="225"/>
      <c r="N381" s="226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132</v>
      </c>
      <c r="AU381" s="20" t="s">
        <v>81</v>
      </c>
    </row>
    <row r="382" s="2" customFormat="1">
      <c r="A382" s="41"/>
      <c r="B382" s="42"/>
      <c r="C382" s="43"/>
      <c r="D382" s="227" t="s">
        <v>134</v>
      </c>
      <c r="E382" s="43"/>
      <c r="F382" s="228" t="s">
        <v>751</v>
      </c>
      <c r="G382" s="43"/>
      <c r="H382" s="43"/>
      <c r="I382" s="224"/>
      <c r="J382" s="43"/>
      <c r="K382" s="43"/>
      <c r="L382" s="47"/>
      <c r="M382" s="225"/>
      <c r="N382" s="226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134</v>
      </c>
      <c r="AU382" s="20" t="s">
        <v>81</v>
      </c>
    </row>
    <row r="383" s="2" customFormat="1">
      <c r="A383" s="41"/>
      <c r="B383" s="42"/>
      <c r="C383" s="43"/>
      <c r="D383" s="222" t="s">
        <v>136</v>
      </c>
      <c r="E383" s="43"/>
      <c r="F383" s="229" t="s">
        <v>1008</v>
      </c>
      <c r="G383" s="43"/>
      <c r="H383" s="43"/>
      <c r="I383" s="224"/>
      <c r="J383" s="43"/>
      <c r="K383" s="43"/>
      <c r="L383" s="47"/>
      <c r="M383" s="225"/>
      <c r="N383" s="226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136</v>
      </c>
      <c r="AU383" s="20" t="s">
        <v>81</v>
      </c>
    </row>
    <row r="384" s="2" customFormat="1" ht="16.5" customHeight="1">
      <c r="A384" s="41"/>
      <c r="B384" s="42"/>
      <c r="C384" s="208" t="s">
        <v>520</v>
      </c>
      <c r="D384" s="208" t="s">
        <v>126</v>
      </c>
      <c r="E384" s="209" t="s">
        <v>754</v>
      </c>
      <c r="F384" s="210" t="s">
        <v>755</v>
      </c>
      <c r="G384" s="211" t="s">
        <v>209</v>
      </c>
      <c r="H384" s="212">
        <v>240.24000000000001</v>
      </c>
      <c r="I384" s="213"/>
      <c r="J384" s="214">
        <f>ROUND(I384*H384,2)</f>
        <v>0</v>
      </c>
      <c r="K384" s="215"/>
      <c r="L384" s="47"/>
      <c r="M384" s="216" t="s">
        <v>19</v>
      </c>
      <c r="N384" s="217" t="s">
        <v>42</v>
      </c>
      <c r="O384" s="87"/>
      <c r="P384" s="218">
        <f>O384*H384</f>
        <v>0</v>
      </c>
      <c r="Q384" s="218">
        <v>0</v>
      </c>
      <c r="R384" s="218">
        <f>Q384*H384</f>
        <v>0</v>
      </c>
      <c r="S384" s="218">
        <v>0</v>
      </c>
      <c r="T384" s="219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0" t="s">
        <v>130</v>
      </c>
      <c r="AT384" s="220" t="s">
        <v>126</v>
      </c>
      <c r="AU384" s="220" t="s">
        <v>81</v>
      </c>
      <c r="AY384" s="20" t="s">
        <v>124</v>
      </c>
      <c r="BE384" s="221">
        <f>IF(N384="základní",J384,0)</f>
        <v>0</v>
      </c>
      <c r="BF384" s="221">
        <f>IF(N384="snížená",J384,0)</f>
        <v>0</v>
      </c>
      <c r="BG384" s="221">
        <f>IF(N384="zákl. přenesená",J384,0)</f>
        <v>0</v>
      </c>
      <c r="BH384" s="221">
        <f>IF(N384="sníž. přenesená",J384,0)</f>
        <v>0</v>
      </c>
      <c r="BI384" s="221">
        <f>IF(N384="nulová",J384,0)</f>
        <v>0</v>
      </c>
      <c r="BJ384" s="20" t="s">
        <v>79</v>
      </c>
      <c r="BK384" s="221">
        <f>ROUND(I384*H384,2)</f>
        <v>0</v>
      </c>
      <c r="BL384" s="20" t="s">
        <v>130</v>
      </c>
      <c r="BM384" s="220" t="s">
        <v>1009</v>
      </c>
    </row>
    <row r="385" s="2" customFormat="1">
      <c r="A385" s="41"/>
      <c r="B385" s="42"/>
      <c r="C385" s="43"/>
      <c r="D385" s="222" t="s">
        <v>132</v>
      </c>
      <c r="E385" s="43"/>
      <c r="F385" s="223" t="s">
        <v>757</v>
      </c>
      <c r="G385" s="43"/>
      <c r="H385" s="43"/>
      <c r="I385" s="224"/>
      <c r="J385" s="43"/>
      <c r="K385" s="43"/>
      <c r="L385" s="47"/>
      <c r="M385" s="225"/>
      <c r="N385" s="226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132</v>
      </c>
      <c r="AU385" s="20" t="s">
        <v>81</v>
      </c>
    </row>
    <row r="386" s="2" customFormat="1">
      <c r="A386" s="41"/>
      <c r="B386" s="42"/>
      <c r="C386" s="43"/>
      <c r="D386" s="227" t="s">
        <v>134</v>
      </c>
      <c r="E386" s="43"/>
      <c r="F386" s="228" t="s">
        <v>758</v>
      </c>
      <c r="G386" s="43"/>
      <c r="H386" s="43"/>
      <c r="I386" s="224"/>
      <c r="J386" s="43"/>
      <c r="K386" s="43"/>
      <c r="L386" s="47"/>
      <c r="M386" s="225"/>
      <c r="N386" s="226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134</v>
      </c>
      <c r="AU386" s="20" t="s">
        <v>81</v>
      </c>
    </row>
    <row r="387" s="13" customFormat="1">
      <c r="A387" s="13"/>
      <c r="B387" s="230"/>
      <c r="C387" s="231"/>
      <c r="D387" s="222" t="s">
        <v>138</v>
      </c>
      <c r="E387" s="232" t="s">
        <v>19</v>
      </c>
      <c r="F387" s="233" t="s">
        <v>1010</v>
      </c>
      <c r="G387" s="231"/>
      <c r="H387" s="234">
        <v>240.24000000000001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138</v>
      </c>
      <c r="AU387" s="240" t="s">
        <v>81</v>
      </c>
      <c r="AV387" s="13" t="s">
        <v>81</v>
      </c>
      <c r="AW387" s="13" t="s">
        <v>32</v>
      </c>
      <c r="AX387" s="13" t="s">
        <v>79</v>
      </c>
      <c r="AY387" s="240" t="s">
        <v>124</v>
      </c>
    </row>
    <row r="388" s="2" customFormat="1" ht="16.5" customHeight="1">
      <c r="A388" s="41"/>
      <c r="B388" s="42"/>
      <c r="C388" s="208" t="s">
        <v>525</v>
      </c>
      <c r="D388" s="208" t="s">
        <v>126</v>
      </c>
      <c r="E388" s="209" t="s">
        <v>761</v>
      </c>
      <c r="F388" s="210" t="s">
        <v>762</v>
      </c>
      <c r="G388" s="211" t="s">
        <v>209</v>
      </c>
      <c r="H388" s="212">
        <v>61.5</v>
      </c>
      <c r="I388" s="213"/>
      <c r="J388" s="214">
        <f>ROUND(I388*H388,2)</f>
        <v>0</v>
      </c>
      <c r="K388" s="215"/>
      <c r="L388" s="47"/>
      <c r="M388" s="216" t="s">
        <v>19</v>
      </c>
      <c r="N388" s="217" t="s">
        <v>42</v>
      </c>
      <c r="O388" s="8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0" t="s">
        <v>130</v>
      </c>
      <c r="AT388" s="220" t="s">
        <v>126</v>
      </c>
      <c r="AU388" s="220" t="s">
        <v>81</v>
      </c>
      <c r="AY388" s="20" t="s">
        <v>124</v>
      </c>
      <c r="BE388" s="221">
        <f>IF(N388="základní",J388,0)</f>
        <v>0</v>
      </c>
      <c r="BF388" s="221">
        <f>IF(N388="snížená",J388,0)</f>
        <v>0</v>
      </c>
      <c r="BG388" s="221">
        <f>IF(N388="zákl. přenesená",J388,0)</f>
        <v>0</v>
      </c>
      <c r="BH388" s="221">
        <f>IF(N388="sníž. přenesená",J388,0)</f>
        <v>0</v>
      </c>
      <c r="BI388" s="221">
        <f>IF(N388="nulová",J388,0)</f>
        <v>0</v>
      </c>
      <c r="BJ388" s="20" t="s">
        <v>79</v>
      </c>
      <c r="BK388" s="221">
        <f>ROUND(I388*H388,2)</f>
        <v>0</v>
      </c>
      <c r="BL388" s="20" t="s">
        <v>130</v>
      </c>
      <c r="BM388" s="220" t="s">
        <v>1011</v>
      </c>
    </row>
    <row r="389" s="2" customFormat="1">
      <c r="A389" s="41"/>
      <c r="B389" s="42"/>
      <c r="C389" s="43"/>
      <c r="D389" s="222" t="s">
        <v>132</v>
      </c>
      <c r="E389" s="43"/>
      <c r="F389" s="223" t="s">
        <v>764</v>
      </c>
      <c r="G389" s="43"/>
      <c r="H389" s="43"/>
      <c r="I389" s="224"/>
      <c r="J389" s="43"/>
      <c r="K389" s="43"/>
      <c r="L389" s="47"/>
      <c r="M389" s="225"/>
      <c r="N389" s="226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132</v>
      </c>
      <c r="AU389" s="20" t="s">
        <v>81</v>
      </c>
    </row>
    <row r="390" s="2" customFormat="1">
      <c r="A390" s="41"/>
      <c r="B390" s="42"/>
      <c r="C390" s="43"/>
      <c r="D390" s="227" t="s">
        <v>134</v>
      </c>
      <c r="E390" s="43"/>
      <c r="F390" s="228" t="s">
        <v>765</v>
      </c>
      <c r="G390" s="43"/>
      <c r="H390" s="43"/>
      <c r="I390" s="224"/>
      <c r="J390" s="43"/>
      <c r="K390" s="43"/>
      <c r="L390" s="47"/>
      <c r="M390" s="225"/>
      <c r="N390" s="226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134</v>
      </c>
      <c r="AU390" s="20" t="s">
        <v>81</v>
      </c>
    </row>
    <row r="391" s="14" customFormat="1">
      <c r="A391" s="14"/>
      <c r="B391" s="241"/>
      <c r="C391" s="242"/>
      <c r="D391" s="222" t="s">
        <v>138</v>
      </c>
      <c r="E391" s="243" t="s">
        <v>19</v>
      </c>
      <c r="F391" s="244" t="s">
        <v>1012</v>
      </c>
      <c r="G391" s="242"/>
      <c r="H391" s="243" t="s">
        <v>19</v>
      </c>
      <c r="I391" s="245"/>
      <c r="J391" s="242"/>
      <c r="K391" s="242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138</v>
      </c>
      <c r="AU391" s="250" t="s">
        <v>81</v>
      </c>
      <c r="AV391" s="14" t="s">
        <v>79</v>
      </c>
      <c r="AW391" s="14" t="s">
        <v>32</v>
      </c>
      <c r="AX391" s="14" t="s">
        <v>71</v>
      </c>
      <c r="AY391" s="250" t="s">
        <v>124</v>
      </c>
    </row>
    <row r="392" s="13" customFormat="1">
      <c r="A392" s="13"/>
      <c r="B392" s="230"/>
      <c r="C392" s="231"/>
      <c r="D392" s="222" t="s">
        <v>138</v>
      </c>
      <c r="E392" s="232" t="s">
        <v>19</v>
      </c>
      <c r="F392" s="233" t="s">
        <v>1013</v>
      </c>
      <c r="G392" s="231"/>
      <c r="H392" s="234">
        <v>1.8400000000000001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138</v>
      </c>
      <c r="AU392" s="240" t="s">
        <v>81</v>
      </c>
      <c r="AV392" s="13" t="s">
        <v>81</v>
      </c>
      <c r="AW392" s="13" t="s">
        <v>32</v>
      </c>
      <c r="AX392" s="13" t="s">
        <v>71</v>
      </c>
      <c r="AY392" s="240" t="s">
        <v>124</v>
      </c>
    </row>
    <row r="393" s="14" customFormat="1">
      <c r="A393" s="14"/>
      <c r="B393" s="241"/>
      <c r="C393" s="242"/>
      <c r="D393" s="222" t="s">
        <v>138</v>
      </c>
      <c r="E393" s="243" t="s">
        <v>19</v>
      </c>
      <c r="F393" s="244" t="s">
        <v>1014</v>
      </c>
      <c r="G393" s="242"/>
      <c r="H393" s="243" t="s">
        <v>19</v>
      </c>
      <c r="I393" s="245"/>
      <c r="J393" s="242"/>
      <c r="K393" s="242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138</v>
      </c>
      <c r="AU393" s="250" t="s">
        <v>81</v>
      </c>
      <c r="AV393" s="14" t="s">
        <v>79</v>
      </c>
      <c r="AW393" s="14" t="s">
        <v>32</v>
      </c>
      <c r="AX393" s="14" t="s">
        <v>71</v>
      </c>
      <c r="AY393" s="250" t="s">
        <v>124</v>
      </c>
    </row>
    <row r="394" s="13" customFormat="1">
      <c r="A394" s="13"/>
      <c r="B394" s="230"/>
      <c r="C394" s="231"/>
      <c r="D394" s="222" t="s">
        <v>138</v>
      </c>
      <c r="E394" s="232" t="s">
        <v>19</v>
      </c>
      <c r="F394" s="233" t="s">
        <v>1015</v>
      </c>
      <c r="G394" s="231"/>
      <c r="H394" s="234">
        <v>51.740000000000002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138</v>
      </c>
      <c r="AU394" s="240" t="s">
        <v>81</v>
      </c>
      <c r="AV394" s="13" t="s">
        <v>81</v>
      </c>
      <c r="AW394" s="13" t="s">
        <v>32</v>
      </c>
      <c r="AX394" s="13" t="s">
        <v>71</v>
      </c>
      <c r="AY394" s="240" t="s">
        <v>124</v>
      </c>
    </row>
    <row r="395" s="14" customFormat="1">
      <c r="A395" s="14"/>
      <c r="B395" s="241"/>
      <c r="C395" s="242"/>
      <c r="D395" s="222" t="s">
        <v>138</v>
      </c>
      <c r="E395" s="243" t="s">
        <v>19</v>
      </c>
      <c r="F395" s="244" t="s">
        <v>1016</v>
      </c>
      <c r="G395" s="242"/>
      <c r="H395" s="243" t="s">
        <v>19</v>
      </c>
      <c r="I395" s="245"/>
      <c r="J395" s="242"/>
      <c r="K395" s="242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138</v>
      </c>
      <c r="AU395" s="250" t="s">
        <v>81</v>
      </c>
      <c r="AV395" s="14" t="s">
        <v>79</v>
      </c>
      <c r="AW395" s="14" t="s">
        <v>32</v>
      </c>
      <c r="AX395" s="14" t="s">
        <v>71</v>
      </c>
      <c r="AY395" s="250" t="s">
        <v>124</v>
      </c>
    </row>
    <row r="396" s="13" customFormat="1">
      <c r="A396" s="13"/>
      <c r="B396" s="230"/>
      <c r="C396" s="231"/>
      <c r="D396" s="222" t="s">
        <v>138</v>
      </c>
      <c r="E396" s="232" t="s">
        <v>19</v>
      </c>
      <c r="F396" s="233" t="s">
        <v>1017</v>
      </c>
      <c r="G396" s="231"/>
      <c r="H396" s="234">
        <v>7.9199999999999999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138</v>
      </c>
      <c r="AU396" s="240" t="s">
        <v>81</v>
      </c>
      <c r="AV396" s="13" t="s">
        <v>81</v>
      </c>
      <c r="AW396" s="13" t="s">
        <v>32</v>
      </c>
      <c r="AX396" s="13" t="s">
        <v>71</v>
      </c>
      <c r="AY396" s="240" t="s">
        <v>124</v>
      </c>
    </row>
    <row r="397" s="15" customFormat="1">
      <c r="A397" s="15"/>
      <c r="B397" s="251"/>
      <c r="C397" s="252"/>
      <c r="D397" s="222" t="s">
        <v>138</v>
      </c>
      <c r="E397" s="253" t="s">
        <v>19</v>
      </c>
      <c r="F397" s="254" t="s">
        <v>171</v>
      </c>
      <c r="G397" s="252"/>
      <c r="H397" s="255">
        <v>61.5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1" t="s">
        <v>138</v>
      </c>
      <c r="AU397" s="261" t="s">
        <v>81</v>
      </c>
      <c r="AV397" s="15" t="s">
        <v>130</v>
      </c>
      <c r="AW397" s="15" t="s">
        <v>32</v>
      </c>
      <c r="AX397" s="15" t="s">
        <v>79</v>
      </c>
      <c r="AY397" s="261" t="s">
        <v>124</v>
      </c>
    </row>
    <row r="398" s="2" customFormat="1" ht="16.5" customHeight="1">
      <c r="A398" s="41"/>
      <c r="B398" s="42"/>
      <c r="C398" s="208" t="s">
        <v>529</v>
      </c>
      <c r="D398" s="208" t="s">
        <v>126</v>
      </c>
      <c r="E398" s="209" t="s">
        <v>766</v>
      </c>
      <c r="F398" s="210" t="s">
        <v>767</v>
      </c>
      <c r="G398" s="211" t="s">
        <v>209</v>
      </c>
      <c r="H398" s="212">
        <v>136.63999999999999</v>
      </c>
      <c r="I398" s="213"/>
      <c r="J398" s="214">
        <f>ROUND(I398*H398,2)</f>
        <v>0</v>
      </c>
      <c r="K398" s="215"/>
      <c r="L398" s="47"/>
      <c r="M398" s="216" t="s">
        <v>19</v>
      </c>
      <c r="N398" s="217" t="s">
        <v>42</v>
      </c>
      <c r="O398" s="87"/>
      <c r="P398" s="218">
        <f>O398*H398</f>
        <v>0</v>
      </c>
      <c r="Q398" s="218">
        <v>0</v>
      </c>
      <c r="R398" s="218">
        <f>Q398*H398</f>
        <v>0</v>
      </c>
      <c r="S398" s="218">
        <v>0</v>
      </c>
      <c r="T398" s="219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0" t="s">
        <v>130</v>
      </c>
      <c r="AT398" s="220" t="s">
        <v>126</v>
      </c>
      <c r="AU398" s="220" t="s">
        <v>81</v>
      </c>
      <c r="AY398" s="20" t="s">
        <v>124</v>
      </c>
      <c r="BE398" s="221">
        <f>IF(N398="základní",J398,0)</f>
        <v>0</v>
      </c>
      <c r="BF398" s="221">
        <f>IF(N398="snížená",J398,0)</f>
        <v>0</v>
      </c>
      <c r="BG398" s="221">
        <f>IF(N398="zákl. přenesená",J398,0)</f>
        <v>0</v>
      </c>
      <c r="BH398" s="221">
        <f>IF(N398="sníž. přenesená",J398,0)</f>
        <v>0</v>
      </c>
      <c r="BI398" s="221">
        <f>IF(N398="nulová",J398,0)</f>
        <v>0</v>
      </c>
      <c r="BJ398" s="20" t="s">
        <v>79</v>
      </c>
      <c r="BK398" s="221">
        <f>ROUND(I398*H398,2)</f>
        <v>0</v>
      </c>
      <c r="BL398" s="20" t="s">
        <v>130</v>
      </c>
      <c r="BM398" s="220" t="s">
        <v>1018</v>
      </c>
    </row>
    <row r="399" s="2" customFormat="1">
      <c r="A399" s="41"/>
      <c r="B399" s="42"/>
      <c r="C399" s="43"/>
      <c r="D399" s="222" t="s">
        <v>132</v>
      </c>
      <c r="E399" s="43"/>
      <c r="F399" s="223" t="s">
        <v>769</v>
      </c>
      <c r="G399" s="43"/>
      <c r="H399" s="43"/>
      <c r="I399" s="224"/>
      <c r="J399" s="43"/>
      <c r="K399" s="43"/>
      <c r="L399" s="47"/>
      <c r="M399" s="225"/>
      <c r="N399" s="226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132</v>
      </c>
      <c r="AU399" s="20" t="s">
        <v>81</v>
      </c>
    </row>
    <row r="400" s="2" customFormat="1">
      <c r="A400" s="41"/>
      <c r="B400" s="42"/>
      <c r="C400" s="43"/>
      <c r="D400" s="227" t="s">
        <v>134</v>
      </c>
      <c r="E400" s="43"/>
      <c r="F400" s="228" t="s">
        <v>770</v>
      </c>
      <c r="G400" s="43"/>
      <c r="H400" s="43"/>
      <c r="I400" s="224"/>
      <c r="J400" s="43"/>
      <c r="K400" s="43"/>
      <c r="L400" s="47"/>
      <c r="M400" s="225"/>
      <c r="N400" s="226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134</v>
      </c>
      <c r="AU400" s="20" t="s">
        <v>81</v>
      </c>
    </row>
    <row r="401" s="13" customFormat="1">
      <c r="A401" s="13"/>
      <c r="B401" s="230"/>
      <c r="C401" s="231"/>
      <c r="D401" s="222" t="s">
        <v>138</v>
      </c>
      <c r="E401" s="232" t="s">
        <v>19</v>
      </c>
      <c r="F401" s="233" t="s">
        <v>1019</v>
      </c>
      <c r="G401" s="231"/>
      <c r="H401" s="234">
        <v>136.63999999999999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138</v>
      </c>
      <c r="AU401" s="240" t="s">
        <v>81</v>
      </c>
      <c r="AV401" s="13" t="s">
        <v>81</v>
      </c>
      <c r="AW401" s="13" t="s">
        <v>32</v>
      </c>
      <c r="AX401" s="13" t="s">
        <v>79</v>
      </c>
      <c r="AY401" s="240" t="s">
        <v>124</v>
      </c>
    </row>
    <row r="402" s="2" customFormat="1" ht="24.15" customHeight="1">
      <c r="A402" s="41"/>
      <c r="B402" s="42"/>
      <c r="C402" s="208" t="s">
        <v>534</v>
      </c>
      <c r="D402" s="208" t="s">
        <v>126</v>
      </c>
      <c r="E402" s="209" t="s">
        <v>772</v>
      </c>
      <c r="F402" s="210" t="s">
        <v>773</v>
      </c>
      <c r="G402" s="211" t="s">
        <v>209</v>
      </c>
      <c r="H402" s="212">
        <v>9.7599999999999998</v>
      </c>
      <c r="I402" s="213"/>
      <c r="J402" s="214">
        <f>ROUND(I402*H402,2)</f>
        <v>0</v>
      </c>
      <c r="K402" s="215"/>
      <c r="L402" s="47"/>
      <c r="M402" s="216" t="s">
        <v>19</v>
      </c>
      <c r="N402" s="217" t="s">
        <v>42</v>
      </c>
      <c r="O402" s="87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0" t="s">
        <v>130</v>
      </c>
      <c r="AT402" s="220" t="s">
        <v>126</v>
      </c>
      <c r="AU402" s="220" t="s">
        <v>81</v>
      </c>
      <c r="AY402" s="20" t="s">
        <v>124</v>
      </c>
      <c r="BE402" s="221">
        <f>IF(N402="základní",J402,0)</f>
        <v>0</v>
      </c>
      <c r="BF402" s="221">
        <f>IF(N402="snížená",J402,0)</f>
        <v>0</v>
      </c>
      <c r="BG402" s="221">
        <f>IF(N402="zákl. přenesená",J402,0)</f>
        <v>0</v>
      </c>
      <c r="BH402" s="221">
        <f>IF(N402="sníž. přenesená",J402,0)</f>
        <v>0</v>
      </c>
      <c r="BI402" s="221">
        <f>IF(N402="nulová",J402,0)</f>
        <v>0</v>
      </c>
      <c r="BJ402" s="20" t="s">
        <v>79</v>
      </c>
      <c r="BK402" s="221">
        <f>ROUND(I402*H402,2)</f>
        <v>0</v>
      </c>
      <c r="BL402" s="20" t="s">
        <v>130</v>
      </c>
      <c r="BM402" s="220" t="s">
        <v>1020</v>
      </c>
    </row>
    <row r="403" s="2" customFormat="1">
      <c r="A403" s="41"/>
      <c r="B403" s="42"/>
      <c r="C403" s="43"/>
      <c r="D403" s="222" t="s">
        <v>132</v>
      </c>
      <c r="E403" s="43"/>
      <c r="F403" s="223" t="s">
        <v>775</v>
      </c>
      <c r="G403" s="43"/>
      <c r="H403" s="43"/>
      <c r="I403" s="224"/>
      <c r="J403" s="43"/>
      <c r="K403" s="43"/>
      <c r="L403" s="47"/>
      <c r="M403" s="225"/>
      <c r="N403" s="226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132</v>
      </c>
      <c r="AU403" s="20" t="s">
        <v>81</v>
      </c>
    </row>
    <row r="404" s="2" customFormat="1">
      <c r="A404" s="41"/>
      <c r="B404" s="42"/>
      <c r="C404" s="43"/>
      <c r="D404" s="227" t="s">
        <v>134</v>
      </c>
      <c r="E404" s="43"/>
      <c r="F404" s="228" t="s">
        <v>776</v>
      </c>
      <c r="G404" s="43"/>
      <c r="H404" s="43"/>
      <c r="I404" s="224"/>
      <c r="J404" s="43"/>
      <c r="K404" s="43"/>
      <c r="L404" s="47"/>
      <c r="M404" s="225"/>
      <c r="N404" s="226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134</v>
      </c>
      <c r="AU404" s="20" t="s">
        <v>81</v>
      </c>
    </row>
    <row r="405" s="13" customFormat="1">
      <c r="A405" s="13"/>
      <c r="B405" s="230"/>
      <c r="C405" s="231"/>
      <c r="D405" s="222" t="s">
        <v>138</v>
      </c>
      <c r="E405" s="232" t="s">
        <v>19</v>
      </c>
      <c r="F405" s="233" t="s">
        <v>1021</v>
      </c>
      <c r="G405" s="231"/>
      <c r="H405" s="234">
        <v>9.7599999999999998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138</v>
      </c>
      <c r="AU405" s="240" t="s">
        <v>81</v>
      </c>
      <c r="AV405" s="13" t="s">
        <v>81</v>
      </c>
      <c r="AW405" s="13" t="s">
        <v>32</v>
      </c>
      <c r="AX405" s="13" t="s">
        <v>79</v>
      </c>
      <c r="AY405" s="240" t="s">
        <v>124</v>
      </c>
    </row>
    <row r="406" s="2" customFormat="1" ht="24.15" customHeight="1">
      <c r="A406" s="41"/>
      <c r="B406" s="42"/>
      <c r="C406" s="208" t="s">
        <v>541</v>
      </c>
      <c r="D406" s="208" t="s">
        <v>126</v>
      </c>
      <c r="E406" s="209" t="s">
        <v>778</v>
      </c>
      <c r="F406" s="210" t="s">
        <v>779</v>
      </c>
      <c r="G406" s="211" t="s">
        <v>209</v>
      </c>
      <c r="H406" s="212">
        <v>17.16</v>
      </c>
      <c r="I406" s="213"/>
      <c r="J406" s="214">
        <f>ROUND(I406*H406,2)</f>
        <v>0</v>
      </c>
      <c r="K406" s="215"/>
      <c r="L406" s="47"/>
      <c r="M406" s="216" t="s">
        <v>19</v>
      </c>
      <c r="N406" s="217" t="s">
        <v>42</v>
      </c>
      <c r="O406" s="87"/>
      <c r="P406" s="218">
        <f>O406*H406</f>
        <v>0</v>
      </c>
      <c r="Q406" s="218">
        <v>0</v>
      </c>
      <c r="R406" s="218">
        <f>Q406*H406</f>
        <v>0</v>
      </c>
      <c r="S406" s="218">
        <v>0</v>
      </c>
      <c r="T406" s="219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0" t="s">
        <v>130</v>
      </c>
      <c r="AT406" s="220" t="s">
        <v>126</v>
      </c>
      <c r="AU406" s="220" t="s">
        <v>81</v>
      </c>
      <c r="AY406" s="20" t="s">
        <v>124</v>
      </c>
      <c r="BE406" s="221">
        <f>IF(N406="základní",J406,0)</f>
        <v>0</v>
      </c>
      <c r="BF406" s="221">
        <f>IF(N406="snížená",J406,0)</f>
        <v>0</v>
      </c>
      <c r="BG406" s="221">
        <f>IF(N406="zákl. přenesená",J406,0)</f>
        <v>0</v>
      </c>
      <c r="BH406" s="221">
        <f>IF(N406="sníž. přenesená",J406,0)</f>
        <v>0</v>
      </c>
      <c r="BI406" s="221">
        <f>IF(N406="nulová",J406,0)</f>
        <v>0</v>
      </c>
      <c r="BJ406" s="20" t="s">
        <v>79</v>
      </c>
      <c r="BK406" s="221">
        <f>ROUND(I406*H406,2)</f>
        <v>0</v>
      </c>
      <c r="BL406" s="20" t="s">
        <v>130</v>
      </c>
      <c r="BM406" s="220" t="s">
        <v>1022</v>
      </c>
    </row>
    <row r="407" s="2" customFormat="1">
      <c r="A407" s="41"/>
      <c r="B407" s="42"/>
      <c r="C407" s="43"/>
      <c r="D407" s="222" t="s">
        <v>132</v>
      </c>
      <c r="E407" s="43"/>
      <c r="F407" s="223" t="s">
        <v>781</v>
      </c>
      <c r="G407" s="43"/>
      <c r="H407" s="43"/>
      <c r="I407" s="224"/>
      <c r="J407" s="43"/>
      <c r="K407" s="43"/>
      <c r="L407" s="47"/>
      <c r="M407" s="225"/>
      <c r="N407" s="226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132</v>
      </c>
      <c r="AU407" s="20" t="s">
        <v>81</v>
      </c>
    </row>
    <row r="408" s="2" customFormat="1">
      <c r="A408" s="41"/>
      <c r="B408" s="42"/>
      <c r="C408" s="43"/>
      <c r="D408" s="227" t="s">
        <v>134</v>
      </c>
      <c r="E408" s="43"/>
      <c r="F408" s="228" t="s">
        <v>782</v>
      </c>
      <c r="G408" s="43"/>
      <c r="H408" s="43"/>
      <c r="I408" s="224"/>
      <c r="J408" s="43"/>
      <c r="K408" s="43"/>
      <c r="L408" s="47"/>
      <c r="M408" s="225"/>
      <c r="N408" s="226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134</v>
      </c>
      <c r="AU408" s="20" t="s">
        <v>81</v>
      </c>
    </row>
    <row r="409" s="12" customFormat="1" ht="22.8" customHeight="1">
      <c r="A409" s="12"/>
      <c r="B409" s="192"/>
      <c r="C409" s="193"/>
      <c r="D409" s="194" t="s">
        <v>70</v>
      </c>
      <c r="E409" s="206" t="s">
        <v>783</v>
      </c>
      <c r="F409" s="206" t="s">
        <v>784</v>
      </c>
      <c r="G409" s="193"/>
      <c r="H409" s="193"/>
      <c r="I409" s="196"/>
      <c r="J409" s="207">
        <f>BK409</f>
        <v>0</v>
      </c>
      <c r="K409" s="193"/>
      <c r="L409" s="198"/>
      <c r="M409" s="199"/>
      <c r="N409" s="200"/>
      <c r="O409" s="200"/>
      <c r="P409" s="201">
        <f>SUM(P410:P412)</f>
        <v>0</v>
      </c>
      <c r="Q409" s="200"/>
      <c r="R409" s="201">
        <f>SUM(R410:R412)</f>
        <v>0</v>
      </c>
      <c r="S409" s="200"/>
      <c r="T409" s="202">
        <f>SUM(T410:T412)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3" t="s">
        <v>79</v>
      </c>
      <c r="AT409" s="204" t="s">
        <v>70</v>
      </c>
      <c r="AU409" s="204" t="s">
        <v>79</v>
      </c>
      <c r="AY409" s="203" t="s">
        <v>124</v>
      </c>
      <c r="BK409" s="205">
        <f>SUM(BK410:BK412)</f>
        <v>0</v>
      </c>
    </row>
    <row r="410" s="2" customFormat="1" ht="16.5" customHeight="1">
      <c r="A410" s="41"/>
      <c r="B410" s="42"/>
      <c r="C410" s="208" t="s">
        <v>545</v>
      </c>
      <c r="D410" s="208" t="s">
        <v>126</v>
      </c>
      <c r="E410" s="209" t="s">
        <v>1023</v>
      </c>
      <c r="F410" s="210" t="s">
        <v>1024</v>
      </c>
      <c r="G410" s="211" t="s">
        <v>209</v>
      </c>
      <c r="H410" s="212">
        <v>874.17999999999995</v>
      </c>
      <c r="I410" s="213"/>
      <c r="J410" s="214">
        <f>ROUND(I410*H410,2)</f>
        <v>0</v>
      </c>
      <c r="K410" s="215"/>
      <c r="L410" s="47"/>
      <c r="M410" s="216" t="s">
        <v>19</v>
      </c>
      <c r="N410" s="217" t="s">
        <v>42</v>
      </c>
      <c r="O410" s="87"/>
      <c r="P410" s="218">
        <f>O410*H410</f>
        <v>0</v>
      </c>
      <c r="Q410" s="218">
        <v>0</v>
      </c>
      <c r="R410" s="218">
        <f>Q410*H410</f>
        <v>0</v>
      </c>
      <c r="S410" s="218">
        <v>0</v>
      </c>
      <c r="T410" s="219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0" t="s">
        <v>130</v>
      </c>
      <c r="AT410" s="220" t="s">
        <v>126</v>
      </c>
      <c r="AU410" s="220" t="s">
        <v>81</v>
      </c>
      <c r="AY410" s="20" t="s">
        <v>124</v>
      </c>
      <c r="BE410" s="221">
        <f>IF(N410="základní",J410,0)</f>
        <v>0</v>
      </c>
      <c r="BF410" s="221">
        <f>IF(N410="snížená",J410,0)</f>
        <v>0</v>
      </c>
      <c r="BG410" s="221">
        <f>IF(N410="zákl. přenesená",J410,0)</f>
        <v>0</v>
      </c>
      <c r="BH410" s="221">
        <f>IF(N410="sníž. přenesená",J410,0)</f>
        <v>0</v>
      </c>
      <c r="BI410" s="221">
        <f>IF(N410="nulová",J410,0)</f>
        <v>0</v>
      </c>
      <c r="BJ410" s="20" t="s">
        <v>79</v>
      </c>
      <c r="BK410" s="221">
        <f>ROUND(I410*H410,2)</f>
        <v>0</v>
      </c>
      <c r="BL410" s="20" t="s">
        <v>130</v>
      </c>
      <c r="BM410" s="220" t="s">
        <v>1025</v>
      </c>
    </row>
    <row r="411" s="2" customFormat="1">
      <c r="A411" s="41"/>
      <c r="B411" s="42"/>
      <c r="C411" s="43"/>
      <c r="D411" s="222" t="s">
        <v>132</v>
      </c>
      <c r="E411" s="43"/>
      <c r="F411" s="223" t="s">
        <v>1026</v>
      </c>
      <c r="G411" s="43"/>
      <c r="H411" s="43"/>
      <c r="I411" s="224"/>
      <c r="J411" s="43"/>
      <c r="K411" s="43"/>
      <c r="L411" s="47"/>
      <c r="M411" s="225"/>
      <c r="N411" s="226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132</v>
      </c>
      <c r="AU411" s="20" t="s">
        <v>81</v>
      </c>
    </row>
    <row r="412" s="2" customFormat="1">
      <c r="A412" s="41"/>
      <c r="B412" s="42"/>
      <c r="C412" s="43"/>
      <c r="D412" s="227" t="s">
        <v>134</v>
      </c>
      <c r="E412" s="43"/>
      <c r="F412" s="228" t="s">
        <v>1027</v>
      </c>
      <c r="G412" s="43"/>
      <c r="H412" s="43"/>
      <c r="I412" s="224"/>
      <c r="J412" s="43"/>
      <c r="K412" s="43"/>
      <c r="L412" s="47"/>
      <c r="M412" s="273"/>
      <c r="N412" s="274"/>
      <c r="O412" s="275"/>
      <c r="P412" s="275"/>
      <c r="Q412" s="275"/>
      <c r="R412" s="275"/>
      <c r="S412" s="275"/>
      <c r="T412" s="276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134</v>
      </c>
      <c r="AU412" s="20" t="s">
        <v>81</v>
      </c>
    </row>
    <row r="413" s="2" customFormat="1" ht="6.96" customHeight="1">
      <c r="A413" s="41"/>
      <c r="B413" s="62"/>
      <c r="C413" s="63"/>
      <c r="D413" s="63"/>
      <c r="E413" s="63"/>
      <c r="F413" s="63"/>
      <c r="G413" s="63"/>
      <c r="H413" s="63"/>
      <c r="I413" s="63"/>
      <c r="J413" s="63"/>
      <c r="K413" s="63"/>
      <c r="L413" s="47"/>
      <c r="M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</row>
  </sheetData>
  <sheetProtection sheet="1" autoFilter="0" formatColumns="0" formatRows="0" objects="1" scenarios="1" spinCount="100000" saltValue="0CW8wNNFwR5gqodfGe0KdH4KiZXKuTE6cxJNv1skt0Cs8eg+4Bf3WBy/gGTjGve2AsLjl929KB1zFs+LtZ38gQ==" hashValue="ca+gakqPnY0E/c6JS+OUTnwFx+EPkKd5EASdn9135CZP4AufeaeWhQg0ZF+La4/j6sdJu6FT+Jj+v+hzmhFSIw==" algorithmName="SHA-512" password="CC35"/>
  <autoFilter ref="C87:K41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13106123"/>
    <hyperlink ref="F97" r:id="rId2" display="https://podminky.urs.cz/item/CS_URS_2024_01/113106191"/>
    <hyperlink ref="F102" r:id="rId3" display="https://podminky.urs.cz/item/CS_URS_2024_01/113107342"/>
    <hyperlink ref="F107" r:id="rId4" display="https://podminky.urs.cz/item/CS_URS_2024_01/113154364"/>
    <hyperlink ref="F111" r:id="rId5" display="https://podminky.urs.cz/item/CS_URS_2024_01/113202111"/>
    <hyperlink ref="F114" r:id="rId6" display="https://podminky.urs.cz/item/CS_URS_2024_01/113204111"/>
    <hyperlink ref="F117" r:id="rId7" display="https://podminky.urs.cz/item/CS_URS_2024_01/119003217"/>
    <hyperlink ref="F120" r:id="rId8" display="https://podminky.urs.cz/item/CS_URS_2024_01/119003218"/>
    <hyperlink ref="F123" r:id="rId9" display="https://podminky.urs.cz/item/CS_URS_2024_01/122252203"/>
    <hyperlink ref="F133" r:id="rId10" display="https://podminky.urs.cz/item/CS_URS_2022_01/132251103"/>
    <hyperlink ref="F139" r:id="rId11" display="https://podminky.urs.cz/item/CS_URS_2024_01/162351103"/>
    <hyperlink ref="F144" r:id="rId12" display="https://podminky.urs.cz/item/CS_URS_2024_01/162751117"/>
    <hyperlink ref="F148" r:id="rId13" display="https://podminky.urs.cz/item/CS_URS_2024_01/162751119"/>
    <hyperlink ref="F153" r:id="rId14" display="https://podminky.urs.cz/item/CS_URS_2024_01/167151101"/>
    <hyperlink ref="F156" r:id="rId15" display="https://podminky.urs.cz/item/CS_URS_2024_01/171152101"/>
    <hyperlink ref="F165" r:id="rId16" display="https://podminky.urs.cz/item/CS_URS_2024_01/171201231"/>
    <hyperlink ref="F169" r:id="rId17" display="https://podminky.urs.cz/item/CS_URS_2021_01/174151101"/>
    <hyperlink ref="F177" r:id="rId18" display="https://podminky.urs.cz/item/CS_URS_2021_01/175151101"/>
    <hyperlink ref="F185" r:id="rId19" display="https://podminky.urs.cz/item/CS_URS_2024_01/181111121"/>
    <hyperlink ref="F190" r:id="rId20" display="https://podminky.urs.cz/item/CS_URS_2024_01/181252305"/>
    <hyperlink ref="F205" r:id="rId21" display="https://podminky.urs.cz/item/CS_URS_2024_01/181351003"/>
    <hyperlink ref="F211" r:id="rId22" display="https://podminky.urs.cz/item/CS_URS_2024_01/181411131"/>
    <hyperlink ref="F219" r:id="rId23" display="https://podminky.urs.cz/item/CS_URS_2024_01/339921131"/>
    <hyperlink ref="F227" r:id="rId24" display="https://podminky.urs.cz/item/CS_URS_2021_01/451573111"/>
    <hyperlink ref="F233" r:id="rId25" display="https://podminky.urs.cz/item/CS_URS_2021_01/564831111"/>
    <hyperlink ref="F237" r:id="rId26" display="https://podminky.urs.cz/item/CS_URS_2024_01/564851111"/>
    <hyperlink ref="F248" r:id="rId27" display="https://podminky.urs.cz/item/CS_URS_2024_01/564861111"/>
    <hyperlink ref="F256" r:id="rId28" display="https://podminky.urs.cz/item/CS_URS_2024_01/566901233"/>
    <hyperlink ref="F259" r:id="rId29" display="https://podminky.urs.cz/item/CS_URS_2021_01/566901261"/>
    <hyperlink ref="F265" r:id="rId30" display="https://podminky.urs.cz/item/CS_URS_2024_01/596211110"/>
    <hyperlink ref="F296" r:id="rId31" display="https://podminky.urs.cz/item/CS_URS_2024_01/596212212"/>
    <hyperlink ref="F323" r:id="rId32" display="https://podminky.urs.cz/item/CS_URS_2024_01/871313121"/>
    <hyperlink ref="F329" r:id="rId33" display="https://podminky.urs.cz/item/CS_URS_2021_01/877315211"/>
    <hyperlink ref="F337" r:id="rId34" display="https://podminky.urs.cz/item/CS_URS_2024_01/916131213"/>
    <hyperlink ref="F367" r:id="rId35" display="https://podminky.urs.cz/item/CS_URS_2024_01/919735112"/>
    <hyperlink ref="F372" r:id="rId36" display="https://podminky.urs.cz/item/CS_URS_2024_01/935113111"/>
    <hyperlink ref="F382" r:id="rId37" display="https://podminky.urs.cz/item/CS_URS_2024_01/997221561"/>
    <hyperlink ref="F386" r:id="rId38" display="https://podminky.urs.cz/item/CS_URS_2024_01/997221569"/>
    <hyperlink ref="F390" r:id="rId39" display="https://podminky.urs.cz/item/CS_URS_2024_01/997221571"/>
    <hyperlink ref="F400" r:id="rId40" display="https://podminky.urs.cz/item/CS_URS_2024_01/997221579"/>
    <hyperlink ref="F404" r:id="rId41" display="https://podminky.urs.cz/item/CS_URS_2024_01/997221861"/>
    <hyperlink ref="F408" r:id="rId42" display="https://podminky.urs.cz/item/CS_URS_2024_01/997221875"/>
    <hyperlink ref="F412" r:id="rId43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94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II/203 a III/20312 - křižovatka a chodníky Heřmanova Huť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29. 2. 2024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1029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34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ROUND((SUM(BE86:BE245)),  2)</f>
        <v>0</v>
      </c>
      <c r="G33" s="41"/>
      <c r="H33" s="41"/>
      <c r="I33" s="151">
        <v>0.20999999999999999</v>
      </c>
      <c r="J33" s="150">
        <f>ROUND(((SUM(BE86:BE245))*I33),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ROUND((SUM(BF86:BF245)),  2)</f>
        <v>0</v>
      </c>
      <c r="G34" s="41"/>
      <c r="H34" s="41"/>
      <c r="I34" s="151">
        <v>0.14999999999999999</v>
      </c>
      <c r="J34" s="150">
        <f>ROUND(((SUM(BF86:BF245))*I34),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ROUND((SUM(BG86:BG245)),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ROUND((SUM(BH86:BH245)),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ROUND((SUM(BI86:BI245)),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II/203 a III/20312 - křižovatka a chodníky Heřmanova Huť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102.1 - OPRAVA DEŠŤOVÉ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29. 2. 2024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SÚSPK+Obec Heřmanova Huť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Zítek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100</v>
      </c>
    </row>
    <row r="60" s="9" customFormat="1" ht="24.96" customHeight="1">
      <c r="A60" s="9"/>
      <c r="B60" s="168"/>
      <c r="C60" s="169"/>
      <c r="D60" s="170" t="s">
        <v>101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102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793</v>
      </c>
      <c r="E62" s="177"/>
      <c r="F62" s="177"/>
      <c r="G62" s="177"/>
      <c r="H62" s="177"/>
      <c r="I62" s="177"/>
      <c r="J62" s="178">
        <f>J152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103</v>
      </c>
      <c r="E63" s="177"/>
      <c r="F63" s="177"/>
      <c r="G63" s="177"/>
      <c r="H63" s="177"/>
      <c r="I63" s="177"/>
      <c r="J63" s="178">
        <f>J156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104</v>
      </c>
      <c r="E64" s="177"/>
      <c r="F64" s="177"/>
      <c r="G64" s="177"/>
      <c r="H64" s="177"/>
      <c r="I64" s="177"/>
      <c r="J64" s="178">
        <f>J173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105</v>
      </c>
      <c r="E65" s="177"/>
      <c r="F65" s="177"/>
      <c r="G65" s="177"/>
      <c r="H65" s="177"/>
      <c r="I65" s="177"/>
      <c r="J65" s="178">
        <f>J179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108</v>
      </c>
      <c r="E66" s="177"/>
      <c r="F66" s="177"/>
      <c r="G66" s="177"/>
      <c r="H66" s="177"/>
      <c r="I66" s="177"/>
      <c r="J66" s="178">
        <f>J242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109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II/203 a III/20312 - křižovatka a chodníky Heřmanova Huť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95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102.1 - OPRAVA DEŠŤOVÉ KANALIZACE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 xml:space="preserve"> </v>
      </c>
      <c r="G80" s="43"/>
      <c r="H80" s="43"/>
      <c r="I80" s="35" t="s">
        <v>23</v>
      </c>
      <c r="J80" s="75" t="str">
        <f>IF(J12="","",J12)</f>
        <v>29. 2. 2024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SÚSPK+Obec Heřmanova Huť</v>
      </c>
      <c r="G82" s="43"/>
      <c r="H82" s="43"/>
      <c r="I82" s="35" t="s">
        <v>31</v>
      </c>
      <c r="J82" s="39" t="str">
        <f>E21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33</v>
      </c>
      <c r="J83" s="39" t="str">
        <f>E24</f>
        <v>Zítek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110</v>
      </c>
      <c r="D85" s="183" t="s">
        <v>56</v>
      </c>
      <c r="E85" s="183" t="s">
        <v>52</v>
      </c>
      <c r="F85" s="183" t="s">
        <v>53</v>
      </c>
      <c r="G85" s="183" t="s">
        <v>111</v>
      </c>
      <c r="H85" s="183" t="s">
        <v>112</v>
      </c>
      <c r="I85" s="183" t="s">
        <v>113</v>
      </c>
      <c r="J85" s="184" t="s">
        <v>99</v>
      </c>
      <c r="K85" s="185" t="s">
        <v>114</v>
      </c>
      <c r="L85" s="186"/>
      <c r="M85" s="95" t="s">
        <v>19</v>
      </c>
      <c r="N85" s="96" t="s">
        <v>41</v>
      </c>
      <c r="O85" s="96" t="s">
        <v>115</v>
      </c>
      <c r="P85" s="96" t="s">
        <v>116</v>
      </c>
      <c r="Q85" s="96" t="s">
        <v>117</v>
      </c>
      <c r="R85" s="96" t="s">
        <v>118</v>
      </c>
      <c r="S85" s="96" t="s">
        <v>119</v>
      </c>
      <c r="T85" s="97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121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</f>
        <v>0</v>
      </c>
      <c r="Q86" s="99"/>
      <c r="R86" s="189">
        <f>R87</f>
        <v>19.874314500000001</v>
      </c>
      <c r="S86" s="99"/>
      <c r="T86" s="190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70</v>
      </c>
      <c r="AU86" s="20" t="s">
        <v>100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70</v>
      </c>
      <c r="E87" s="195" t="s">
        <v>122</v>
      </c>
      <c r="F87" s="195" t="s">
        <v>123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P88+P152+P156+P173+P179+P242</f>
        <v>0</v>
      </c>
      <c r="Q87" s="200"/>
      <c r="R87" s="201">
        <f>R88+R152+R156+R173+R179+R242</f>
        <v>19.874314500000001</v>
      </c>
      <c r="S87" s="200"/>
      <c r="T87" s="202">
        <f>T88+T152+T156+T173+T179+T242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79</v>
      </c>
      <c r="AT87" s="204" t="s">
        <v>70</v>
      </c>
      <c r="AU87" s="204" t="s">
        <v>71</v>
      </c>
      <c r="AY87" s="203" t="s">
        <v>124</v>
      </c>
      <c r="BK87" s="205">
        <f>BK88+BK152+BK156+BK173+BK179+BK242</f>
        <v>0</v>
      </c>
    </row>
    <row r="88" s="12" customFormat="1" ht="22.8" customHeight="1">
      <c r="A88" s="12"/>
      <c r="B88" s="192"/>
      <c r="C88" s="193"/>
      <c r="D88" s="194" t="s">
        <v>70</v>
      </c>
      <c r="E88" s="206" t="s">
        <v>79</v>
      </c>
      <c r="F88" s="206" t="s">
        <v>125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SUM(P89:P151)</f>
        <v>0</v>
      </c>
      <c r="Q88" s="200"/>
      <c r="R88" s="201">
        <f>SUM(R89:R151)</f>
        <v>0.55479999999999996</v>
      </c>
      <c r="S88" s="200"/>
      <c r="T88" s="202">
        <f>SUM(T89:T151)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79</v>
      </c>
      <c r="AT88" s="204" t="s">
        <v>70</v>
      </c>
      <c r="AU88" s="204" t="s">
        <v>79</v>
      </c>
      <c r="AY88" s="203" t="s">
        <v>124</v>
      </c>
      <c r="BK88" s="205">
        <f>SUM(BK89:BK151)</f>
        <v>0</v>
      </c>
    </row>
    <row r="89" s="2" customFormat="1" ht="16.5" customHeight="1">
      <c r="A89" s="41"/>
      <c r="B89" s="42"/>
      <c r="C89" s="208" t="s">
        <v>79</v>
      </c>
      <c r="D89" s="208" t="s">
        <v>126</v>
      </c>
      <c r="E89" s="209" t="s">
        <v>1030</v>
      </c>
      <c r="F89" s="210" t="s">
        <v>1031</v>
      </c>
      <c r="G89" s="211" t="s">
        <v>166</v>
      </c>
      <c r="H89" s="212">
        <v>15</v>
      </c>
      <c r="I89" s="213"/>
      <c r="J89" s="214">
        <f>ROUND(I89*H89,2)</f>
        <v>0</v>
      </c>
      <c r="K89" s="215"/>
      <c r="L89" s="47"/>
      <c r="M89" s="216" t="s">
        <v>19</v>
      </c>
      <c r="N89" s="217" t="s">
        <v>42</v>
      </c>
      <c r="O89" s="87"/>
      <c r="P89" s="218">
        <f>O89*H89</f>
        <v>0</v>
      </c>
      <c r="Q89" s="218">
        <v>0.036900000000000002</v>
      </c>
      <c r="R89" s="218">
        <f>Q89*H89</f>
        <v>0.55349999999999999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130</v>
      </c>
      <c r="AT89" s="220" t="s">
        <v>126</v>
      </c>
      <c r="AU89" s="220" t="s">
        <v>81</v>
      </c>
      <c r="AY89" s="20" t="s">
        <v>124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79</v>
      </c>
      <c r="BK89" s="221">
        <f>ROUND(I89*H89,2)</f>
        <v>0</v>
      </c>
      <c r="BL89" s="20" t="s">
        <v>130</v>
      </c>
      <c r="BM89" s="220" t="s">
        <v>1032</v>
      </c>
    </row>
    <row r="90" s="2" customFormat="1">
      <c r="A90" s="41"/>
      <c r="B90" s="42"/>
      <c r="C90" s="43"/>
      <c r="D90" s="222" t="s">
        <v>132</v>
      </c>
      <c r="E90" s="43"/>
      <c r="F90" s="223" t="s">
        <v>1033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132</v>
      </c>
      <c r="AU90" s="20" t="s">
        <v>81</v>
      </c>
    </row>
    <row r="91" s="2" customFormat="1">
      <c r="A91" s="41"/>
      <c r="B91" s="42"/>
      <c r="C91" s="43"/>
      <c r="D91" s="227" t="s">
        <v>134</v>
      </c>
      <c r="E91" s="43"/>
      <c r="F91" s="228" t="s">
        <v>1034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134</v>
      </c>
      <c r="AU91" s="20" t="s">
        <v>81</v>
      </c>
    </row>
    <row r="92" s="2" customFormat="1" ht="16.5" customHeight="1">
      <c r="A92" s="41"/>
      <c r="B92" s="42"/>
      <c r="C92" s="208" t="s">
        <v>81</v>
      </c>
      <c r="D92" s="208" t="s">
        <v>126</v>
      </c>
      <c r="E92" s="209" t="s">
        <v>1035</v>
      </c>
      <c r="F92" s="210" t="s">
        <v>1036</v>
      </c>
      <c r="G92" s="211" t="s">
        <v>300</v>
      </c>
      <c r="H92" s="212">
        <v>2</v>
      </c>
      <c r="I92" s="213"/>
      <c r="J92" s="214">
        <f>ROUND(I92*H92,2)</f>
        <v>0</v>
      </c>
      <c r="K92" s="215"/>
      <c r="L92" s="47"/>
      <c r="M92" s="216" t="s">
        <v>19</v>
      </c>
      <c r="N92" s="217" t="s">
        <v>42</v>
      </c>
      <c r="O92" s="87"/>
      <c r="P92" s="218">
        <f>O92*H92</f>
        <v>0</v>
      </c>
      <c r="Q92" s="218">
        <v>0.00064999999999999997</v>
      </c>
      <c r="R92" s="218">
        <f>Q92*H92</f>
        <v>0.0012999999999999999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130</v>
      </c>
      <c r="AT92" s="220" t="s">
        <v>126</v>
      </c>
      <c r="AU92" s="220" t="s">
        <v>81</v>
      </c>
      <c r="AY92" s="20" t="s">
        <v>124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79</v>
      </c>
      <c r="BK92" s="221">
        <f>ROUND(I92*H92,2)</f>
        <v>0</v>
      </c>
      <c r="BL92" s="20" t="s">
        <v>130</v>
      </c>
      <c r="BM92" s="220" t="s">
        <v>1037</v>
      </c>
    </row>
    <row r="93" s="2" customFormat="1">
      <c r="A93" s="41"/>
      <c r="B93" s="42"/>
      <c r="C93" s="43"/>
      <c r="D93" s="222" t="s">
        <v>132</v>
      </c>
      <c r="E93" s="43"/>
      <c r="F93" s="223" t="s">
        <v>1038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132</v>
      </c>
      <c r="AU93" s="20" t="s">
        <v>81</v>
      </c>
    </row>
    <row r="94" s="2" customFormat="1">
      <c r="A94" s="41"/>
      <c r="B94" s="42"/>
      <c r="C94" s="43"/>
      <c r="D94" s="227" t="s">
        <v>134</v>
      </c>
      <c r="E94" s="43"/>
      <c r="F94" s="228" t="s">
        <v>1039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134</v>
      </c>
      <c r="AU94" s="20" t="s">
        <v>81</v>
      </c>
    </row>
    <row r="95" s="2" customFormat="1" ht="16.5" customHeight="1">
      <c r="A95" s="41"/>
      <c r="B95" s="42"/>
      <c r="C95" s="208" t="s">
        <v>147</v>
      </c>
      <c r="D95" s="208" t="s">
        <v>126</v>
      </c>
      <c r="E95" s="209" t="s">
        <v>1040</v>
      </c>
      <c r="F95" s="210" t="s">
        <v>1041</v>
      </c>
      <c r="G95" s="211" t="s">
        <v>300</v>
      </c>
      <c r="H95" s="212">
        <v>2</v>
      </c>
      <c r="I95" s="213"/>
      <c r="J95" s="214">
        <f>ROUND(I95*H95,2)</f>
        <v>0</v>
      </c>
      <c r="K95" s="215"/>
      <c r="L95" s="47"/>
      <c r="M95" s="216" t="s">
        <v>19</v>
      </c>
      <c r="N95" s="217" t="s">
        <v>42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130</v>
      </c>
      <c r="AT95" s="220" t="s">
        <v>126</v>
      </c>
      <c r="AU95" s="220" t="s">
        <v>81</v>
      </c>
      <c r="AY95" s="20" t="s">
        <v>124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79</v>
      </c>
      <c r="BK95" s="221">
        <f>ROUND(I95*H95,2)</f>
        <v>0</v>
      </c>
      <c r="BL95" s="20" t="s">
        <v>130</v>
      </c>
      <c r="BM95" s="220" t="s">
        <v>1042</v>
      </c>
    </row>
    <row r="96" s="2" customFormat="1">
      <c r="A96" s="41"/>
      <c r="B96" s="42"/>
      <c r="C96" s="43"/>
      <c r="D96" s="222" t="s">
        <v>132</v>
      </c>
      <c r="E96" s="43"/>
      <c r="F96" s="223" t="s">
        <v>1043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132</v>
      </c>
      <c r="AU96" s="20" t="s">
        <v>81</v>
      </c>
    </row>
    <row r="97" s="2" customFormat="1">
      <c r="A97" s="41"/>
      <c r="B97" s="42"/>
      <c r="C97" s="43"/>
      <c r="D97" s="227" t="s">
        <v>134</v>
      </c>
      <c r="E97" s="43"/>
      <c r="F97" s="228" t="s">
        <v>1044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134</v>
      </c>
      <c r="AU97" s="20" t="s">
        <v>81</v>
      </c>
    </row>
    <row r="98" s="2" customFormat="1" ht="21.75" customHeight="1">
      <c r="A98" s="41"/>
      <c r="B98" s="42"/>
      <c r="C98" s="208" t="s">
        <v>130</v>
      </c>
      <c r="D98" s="208" t="s">
        <v>126</v>
      </c>
      <c r="E98" s="209" t="s">
        <v>181</v>
      </c>
      <c r="F98" s="210" t="s">
        <v>182</v>
      </c>
      <c r="G98" s="211" t="s">
        <v>175</v>
      </c>
      <c r="H98" s="212">
        <v>163.84</v>
      </c>
      <c r="I98" s="213"/>
      <c r="J98" s="214">
        <f>ROUND(I98*H98,2)</f>
        <v>0</v>
      </c>
      <c r="K98" s="215"/>
      <c r="L98" s="47"/>
      <c r="M98" s="216" t="s">
        <v>19</v>
      </c>
      <c r="N98" s="217" t="s">
        <v>42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130</v>
      </c>
      <c r="AT98" s="220" t="s">
        <v>126</v>
      </c>
      <c r="AU98" s="220" t="s">
        <v>81</v>
      </c>
      <c r="AY98" s="20" t="s">
        <v>124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79</v>
      </c>
      <c r="BK98" s="221">
        <f>ROUND(I98*H98,2)</f>
        <v>0</v>
      </c>
      <c r="BL98" s="20" t="s">
        <v>130</v>
      </c>
      <c r="BM98" s="220" t="s">
        <v>1045</v>
      </c>
    </row>
    <row r="99" s="2" customFormat="1">
      <c r="A99" s="41"/>
      <c r="B99" s="42"/>
      <c r="C99" s="43"/>
      <c r="D99" s="222" t="s">
        <v>132</v>
      </c>
      <c r="E99" s="43"/>
      <c r="F99" s="223" t="s">
        <v>184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</v>
      </c>
      <c r="AU99" s="20" t="s">
        <v>81</v>
      </c>
    </row>
    <row r="100" s="2" customFormat="1">
      <c r="A100" s="41"/>
      <c r="B100" s="42"/>
      <c r="C100" s="43"/>
      <c r="D100" s="227" t="s">
        <v>134</v>
      </c>
      <c r="E100" s="43"/>
      <c r="F100" s="228" t="s">
        <v>185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81</v>
      </c>
    </row>
    <row r="101" s="14" customFormat="1">
      <c r="A101" s="14"/>
      <c r="B101" s="241"/>
      <c r="C101" s="242"/>
      <c r="D101" s="222" t="s">
        <v>138</v>
      </c>
      <c r="E101" s="243" t="s">
        <v>19</v>
      </c>
      <c r="F101" s="244" t="s">
        <v>161</v>
      </c>
      <c r="G101" s="242"/>
      <c r="H101" s="243" t="s">
        <v>19</v>
      </c>
      <c r="I101" s="245"/>
      <c r="J101" s="242"/>
      <c r="K101" s="242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138</v>
      </c>
      <c r="AU101" s="250" t="s">
        <v>81</v>
      </c>
      <c r="AV101" s="14" t="s">
        <v>79</v>
      </c>
      <c r="AW101" s="14" t="s">
        <v>32</v>
      </c>
      <c r="AX101" s="14" t="s">
        <v>71</v>
      </c>
      <c r="AY101" s="250" t="s">
        <v>124</v>
      </c>
    </row>
    <row r="102" s="13" customFormat="1">
      <c r="A102" s="13"/>
      <c r="B102" s="230"/>
      <c r="C102" s="231"/>
      <c r="D102" s="222" t="s">
        <v>138</v>
      </c>
      <c r="E102" s="232" t="s">
        <v>19</v>
      </c>
      <c r="F102" s="233" t="s">
        <v>1046</v>
      </c>
      <c r="G102" s="231"/>
      <c r="H102" s="234">
        <v>81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138</v>
      </c>
      <c r="AU102" s="240" t="s">
        <v>81</v>
      </c>
      <c r="AV102" s="13" t="s">
        <v>81</v>
      </c>
      <c r="AW102" s="13" t="s">
        <v>32</v>
      </c>
      <c r="AX102" s="13" t="s">
        <v>71</v>
      </c>
      <c r="AY102" s="240" t="s">
        <v>124</v>
      </c>
    </row>
    <row r="103" s="14" customFormat="1">
      <c r="A103" s="14"/>
      <c r="B103" s="241"/>
      <c r="C103" s="242"/>
      <c r="D103" s="222" t="s">
        <v>138</v>
      </c>
      <c r="E103" s="243" t="s">
        <v>19</v>
      </c>
      <c r="F103" s="244" t="s">
        <v>154</v>
      </c>
      <c r="G103" s="242"/>
      <c r="H103" s="243" t="s">
        <v>19</v>
      </c>
      <c r="I103" s="245"/>
      <c r="J103" s="242"/>
      <c r="K103" s="242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138</v>
      </c>
      <c r="AU103" s="250" t="s">
        <v>81</v>
      </c>
      <c r="AV103" s="14" t="s">
        <v>79</v>
      </c>
      <c r="AW103" s="14" t="s">
        <v>32</v>
      </c>
      <c r="AX103" s="14" t="s">
        <v>71</v>
      </c>
      <c r="AY103" s="250" t="s">
        <v>124</v>
      </c>
    </row>
    <row r="104" s="13" customFormat="1">
      <c r="A104" s="13"/>
      <c r="B104" s="230"/>
      <c r="C104" s="231"/>
      <c r="D104" s="222" t="s">
        <v>138</v>
      </c>
      <c r="E104" s="232" t="s">
        <v>19</v>
      </c>
      <c r="F104" s="233" t="s">
        <v>1047</v>
      </c>
      <c r="G104" s="231"/>
      <c r="H104" s="234">
        <v>82.840000000000003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138</v>
      </c>
      <c r="AU104" s="240" t="s">
        <v>81</v>
      </c>
      <c r="AV104" s="13" t="s">
        <v>81</v>
      </c>
      <c r="AW104" s="13" t="s">
        <v>32</v>
      </c>
      <c r="AX104" s="13" t="s">
        <v>71</v>
      </c>
      <c r="AY104" s="240" t="s">
        <v>124</v>
      </c>
    </row>
    <row r="105" s="15" customFormat="1">
      <c r="A105" s="15"/>
      <c r="B105" s="251"/>
      <c r="C105" s="252"/>
      <c r="D105" s="222" t="s">
        <v>138</v>
      </c>
      <c r="E105" s="253" t="s">
        <v>19</v>
      </c>
      <c r="F105" s="254" t="s">
        <v>171</v>
      </c>
      <c r="G105" s="252"/>
      <c r="H105" s="255">
        <v>163.84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1" t="s">
        <v>138</v>
      </c>
      <c r="AU105" s="261" t="s">
        <v>81</v>
      </c>
      <c r="AV105" s="15" t="s">
        <v>130</v>
      </c>
      <c r="AW105" s="15" t="s">
        <v>32</v>
      </c>
      <c r="AX105" s="15" t="s">
        <v>79</v>
      </c>
      <c r="AY105" s="261" t="s">
        <v>124</v>
      </c>
    </row>
    <row r="106" s="2" customFormat="1" ht="21.75" customHeight="1">
      <c r="A106" s="41"/>
      <c r="B106" s="42"/>
      <c r="C106" s="208" t="s">
        <v>163</v>
      </c>
      <c r="D106" s="208" t="s">
        <v>126</v>
      </c>
      <c r="E106" s="209" t="s">
        <v>1048</v>
      </c>
      <c r="F106" s="210" t="s">
        <v>1049</v>
      </c>
      <c r="G106" s="211" t="s">
        <v>175</v>
      </c>
      <c r="H106" s="212">
        <v>50.399999999999999</v>
      </c>
      <c r="I106" s="213"/>
      <c r="J106" s="214">
        <f>ROUND(I106*H106,2)</f>
        <v>0</v>
      </c>
      <c r="K106" s="215"/>
      <c r="L106" s="47"/>
      <c r="M106" s="216" t="s">
        <v>19</v>
      </c>
      <c r="N106" s="217" t="s">
        <v>42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130</v>
      </c>
      <c r="AT106" s="220" t="s">
        <v>126</v>
      </c>
      <c r="AU106" s="220" t="s">
        <v>81</v>
      </c>
      <c r="AY106" s="20" t="s">
        <v>124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79</v>
      </c>
      <c r="BK106" s="221">
        <f>ROUND(I106*H106,2)</f>
        <v>0</v>
      </c>
      <c r="BL106" s="20" t="s">
        <v>130</v>
      </c>
      <c r="BM106" s="220" t="s">
        <v>1050</v>
      </c>
    </row>
    <row r="107" s="2" customFormat="1">
      <c r="A107" s="41"/>
      <c r="B107" s="42"/>
      <c r="C107" s="43"/>
      <c r="D107" s="222" t="s">
        <v>132</v>
      </c>
      <c r="E107" s="43"/>
      <c r="F107" s="223" t="s">
        <v>1051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132</v>
      </c>
      <c r="AU107" s="20" t="s">
        <v>81</v>
      </c>
    </row>
    <row r="108" s="2" customFormat="1">
      <c r="A108" s="41"/>
      <c r="B108" s="42"/>
      <c r="C108" s="43"/>
      <c r="D108" s="227" t="s">
        <v>134</v>
      </c>
      <c r="E108" s="43"/>
      <c r="F108" s="228" t="s">
        <v>1052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134</v>
      </c>
      <c r="AU108" s="20" t="s">
        <v>81</v>
      </c>
    </row>
    <row r="109" s="14" customFormat="1">
      <c r="A109" s="14"/>
      <c r="B109" s="241"/>
      <c r="C109" s="242"/>
      <c r="D109" s="222" t="s">
        <v>138</v>
      </c>
      <c r="E109" s="243" t="s">
        <v>19</v>
      </c>
      <c r="F109" s="244" t="s">
        <v>1053</v>
      </c>
      <c r="G109" s="242"/>
      <c r="H109" s="243" t="s">
        <v>19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138</v>
      </c>
      <c r="AU109" s="250" t="s">
        <v>81</v>
      </c>
      <c r="AV109" s="14" t="s">
        <v>79</v>
      </c>
      <c r="AW109" s="14" t="s">
        <v>32</v>
      </c>
      <c r="AX109" s="14" t="s">
        <v>71</v>
      </c>
      <c r="AY109" s="250" t="s">
        <v>124</v>
      </c>
    </row>
    <row r="110" s="13" customFormat="1">
      <c r="A110" s="13"/>
      <c r="B110" s="230"/>
      <c r="C110" s="231"/>
      <c r="D110" s="222" t="s">
        <v>138</v>
      </c>
      <c r="E110" s="232" t="s">
        <v>19</v>
      </c>
      <c r="F110" s="233" t="s">
        <v>1054</v>
      </c>
      <c r="G110" s="231"/>
      <c r="H110" s="234">
        <v>50.399999999999999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138</v>
      </c>
      <c r="AU110" s="240" t="s">
        <v>81</v>
      </c>
      <c r="AV110" s="13" t="s">
        <v>81</v>
      </c>
      <c r="AW110" s="13" t="s">
        <v>32</v>
      </c>
      <c r="AX110" s="13" t="s">
        <v>79</v>
      </c>
      <c r="AY110" s="240" t="s">
        <v>124</v>
      </c>
    </row>
    <row r="111" s="2" customFormat="1" ht="21.75" customHeight="1">
      <c r="A111" s="41"/>
      <c r="B111" s="42"/>
      <c r="C111" s="208" t="s">
        <v>172</v>
      </c>
      <c r="D111" s="208" t="s">
        <v>126</v>
      </c>
      <c r="E111" s="209" t="s">
        <v>1055</v>
      </c>
      <c r="F111" s="210" t="s">
        <v>1056</v>
      </c>
      <c r="G111" s="211" t="s">
        <v>175</v>
      </c>
      <c r="H111" s="212">
        <v>12.6</v>
      </c>
      <c r="I111" s="213"/>
      <c r="J111" s="214">
        <f>ROUND(I111*H111,2)</f>
        <v>0</v>
      </c>
      <c r="K111" s="215"/>
      <c r="L111" s="47"/>
      <c r="M111" s="216" t="s">
        <v>19</v>
      </c>
      <c r="N111" s="217" t="s">
        <v>42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130</v>
      </c>
      <c r="AT111" s="220" t="s">
        <v>126</v>
      </c>
      <c r="AU111" s="220" t="s">
        <v>81</v>
      </c>
      <c r="AY111" s="20" t="s">
        <v>124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79</v>
      </c>
      <c r="BK111" s="221">
        <f>ROUND(I111*H111,2)</f>
        <v>0</v>
      </c>
      <c r="BL111" s="20" t="s">
        <v>130</v>
      </c>
      <c r="BM111" s="220" t="s">
        <v>1057</v>
      </c>
    </row>
    <row r="112" s="2" customFormat="1">
      <c r="A112" s="41"/>
      <c r="B112" s="42"/>
      <c r="C112" s="43"/>
      <c r="D112" s="222" t="s">
        <v>132</v>
      </c>
      <c r="E112" s="43"/>
      <c r="F112" s="223" t="s">
        <v>1058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132</v>
      </c>
      <c r="AU112" s="20" t="s">
        <v>81</v>
      </c>
    </row>
    <row r="113" s="2" customFormat="1">
      <c r="A113" s="41"/>
      <c r="B113" s="42"/>
      <c r="C113" s="43"/>
      <c r="D113" s="227" t="s">
        <v>134</v>
      </c>
      <c r="E113" s="43"/>
      <c r="F113" s="228" t="s">
        <v>1059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134</v>
      </c>
      <c r="AU113" s="20" t="s">
        <v>81</v>
      </c>
    </row>
    <row r="114" s="14" customFormat="1">
      <c r="A114" s="14"/>
      <c r="B114" s="241"/>
      <c r="C114" s="242"/>
      <c r="D114" s="222" t="s">
        <v>138</v>
      </c>
      <c r="E114" s="243" t="s">
        <v>19</v>
      </c>
      <c r="F114" s="244" t="s">
        <v>1060</v>
      </c>
      <c r="G114" s="242"/>
      <c r="H114" s="243" t="s">
        <v>19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138</v>
      </c>
      <c r="AU114" s="250" t="s">
        <v>81</v>
      </c>
      <c r="AV114" s="14" t="s">
        <v>79</v>
      </c>
      <c r="AW114" s="14" t="s">
        <v>32</v>
      </c>
      <c r="AX114" s="14" t="s">
        <v>71</v>
      </c>
      <c r="AY114" s="250" t="s">
        <v>124</v>
      </c>
    </row>
    <row r="115" s="13" customFormat="1">
      <c r="A115" s="13"/>
      <c r="B115" s="230"/>
      <c r="C115" s="231"/>
      <c r="D115" s="222" t="s">
        <v>138</v>
      </c>
      <c r="E115" s="232" t="s">
        <v>19</v>
      </c>
      <c r="F115" s="233" t="s">
        <v>1061</v>
      </c>
      <c r="G115" s="231"/>
      <c r="H115" s="234">
        <v>12.6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138</v>
      </c>
      <c r="AU115" s="240" t="s">
        <v>81</v>
      </c>
      <c r="AV115" s="13" t="s">
        <v>81</v>
      </c>
      <c r="AW115" s="13" t="s">
        <v>32</v>
      </c>
      <c r="AX115" s="13" t="s">
        <v>79</v>
      </c>
      <c r="AY115" s="240" t="s">
        <v>124</v>
      </c>
    </row>
    <row r="116" s="2" customFormat="1" ht="21.75" customHeight="1">
      <c r="A116" s="41"/>
      <c r="B116" s="42"/>
      <c r="C116" s="208" t="s">
        <v>180</v>
      </c>
      <c r="D116" s="208" t="s">
        <v>126</v>
      </c>
      <c r="E116" s="209" t="s">
        <v>193</v>
      </c>
      <c r="F116" s="210" t="s">
        <v>194</v>
      </c>
      <c r="G116" s="211" t="s">
        <v>175</v>
      </c>
      <c r="H116" s="212">
        <v>146.59999999999999</v>
      </c>
      <c r="I116" s="213"/>
      <c r="J116" s="214">
        <f>ROUND(I116*H116,2)</f>
        <v>0</v>
      </c>
      <c r="K116" s="215"/>
      <c r="L116" s="47"/>
      <c r="M116" s="216" t="s">
        <v>19</v>
      </c>
      <c r="N116" s="217" t="s">
        <v>42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130</v>
      </c>
      <c r="AT116" s="220" t="s">
        <v>126</v>
      </c>
      <c r="AU116" s="220" t="s">
        <v>81</v>
      </c>
      <c r="AY116" s="20" t="s">
        <v>124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79</v>
      </c>
      <c r="BK116" s="221">
        <f>ROUND(I116*H116,2)</f>
        <v>0</v>
      </c>
      <c r="BL116" s="20" t="s">
        <v>130</v>
      </c>
      <c r="BM116" s="220" t="s">
        <v>1062</v>
      </c>
    </row>
    <row r="117" s="2" customFormat="1">
      <c r="A117" s="41"/>
      <c r="B117" s="42"/>
      <c r="C117" s="43"/>
      <c r="D117" s="222" t="s">
        <v>132</v>
      </c>
      <c r="E117" s="43"/>
      <c r="F117" s="223" t="s">
        <v>196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</v>
      </c>
      <c r="AU117" s="20" t="s">
        <v>81</v>
      </c>
    </row>
    <row r="118" s="2" customFormat="1">
      <c r="A118" s="41"/>
      <c r="B118" s="42"/>
      <c r="C118" s="43"/>
      <c r="D118" s="227" t="s">
        <v>134</v>
      </c>
      <c r="E118" s="43"/>
      <c r="F118" s="228" t="s">
        <v>197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134</v>
      </c>
      <c r="AU118" s="20" t="s">
        <v>81</v>
      </c>
    </row>
    <row r="119" s="13" customFormat="1">
      <c r="A119" s="13"/>
      <c r="B119" s="230"/>
      <c r="C119" s="231"/>
      <c r="D119" s="222" t="s">
        <v>138</v>
      </c>
      <c r="E119" s="232" t="s">
        <v>19</v>
      </c>
      <c r="F119" s="233" t="s">
        <v>1063</v>
      </c>
      <c r="G119" s="231"/>
      <c r="H119" s="234">
        <v>146.59999999999999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138</v>
      </c>
      <c r="AU119" s="240" t="s">
        <v>81</v>
      </c>
      <c r="AV119" s="13" t="s">
        <v>81</v>
      </c>
      <c r="AW119" s="13" t="s">
        <v>32</v>
      </c>
      <c r="AX119" s="13" t="s">
        <v>79</v>
      </c>
      <c r="AY119" s="240" t="s">
        <v>124</v>
      </c>
    </row>
    <row r="120" s="2" customFormat="1" ht="24.15" customHeight="1">
      <c r="A120" s="41"/>
      <c r="B120" s="42"/>
      <c r="C120" s="208" t="s">
        <v>192</v>
      </c>
      <c r="D120" s="208" t="s">
        <v>126</v>
      </c>
      <c r="E120" s="209" t="s">
        <v>199</v>
      </c>
      <c r="F120" s="210" t="s">
        <v>200</v>
      </c>
      <c r="G120" s="211" t="s">
        <v>175</v>
      </c>
      <c r="H120" s="212">
        <v>733</v>
      </c>
      <c r="I120" s="213"/>
      <c r="J120" s="214">
        <f>ROUND(I120*H120,2)</f>
        <v>0</v>
      </c>
      <c r="K120" s="215"/>
      <c r="L120" s="47"/>
      <c r="M120" s="216" t="s">
        <v>19</v>
      </c>
      <c r="N120" s="217" t="s">
        <v>42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130</v>
      </c>
      <c r="AT120" s="220" t="s">
        <v>126</v>
      </c>
      <c r="AU120" s="220" t="s">
        <v>81</v>
      </c>
      <c r="AY120" s="20" t="s">
        <v>124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79</v>
      </c>
      <c r="BK120" s="221">
        <f>ROUND(I120*H120,2)</f>
        <v>0</v>
      </c>
      <c r="BL120" s="20" t="s">
        <v>130</v>
      </c>
      <c r="BM120" s="220" t="s">
        <v>1064</v>
      </c>
    </row>
    <row r="121" s="2" customFormat="1">
      <c r="A121" s="41"/>
      <c r="B121" s="42"/>
      <c r="C121" s="43"/>
      <c r="D121" s="222" t="s">
        <v>132</v>
      </c>
      <c r="E121" s="43"/>
      <c r="F121" s="223" t="s">
        <v>202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132</v>
      </c>
      <c r="AU121" s="20" t="s">
        <v>81</v>
      </c>
    </row>
    <row r="122" s="2" customFormat="1">
      <c r="A122" s="41"/>
      <c r="B122" s="42"/>
      <c r="C122" s="43"/>
      <c r="D122" s="227" t="s">
        <v>134</v>
      </c>
      <c r="E122" s="43"/>
      <c r="F122" s="228" t="s">
        <v>203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81</v>
      </c>
    </row>
    <row r="123" s="2" customFormat="1">
      <c r="A123" s="41"/>
      <c r="B123" s="42"/>
      <c r="C123" s="43"/>
      <c r="D123" s="222" t="s">
        <v>136</v>
      </c>
      <c r="E123" s="43"/>
      <c r="F123" s="229" t="s">
        <v>204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136</v>
      </c>
      <c r="AU123" s="20" t="s">
        <v>81</v>
      </c>
    </row>
    <row r="124" s="13" customFormat="1">
      <c r="A124" s="13"/>
      <c r="B124" s="230"/>
      <c r="C124" s="231"/>
      <c r="D124" s="222" t="s">
        <v>138</v>
      </c>
      <c r="E124" s="232" t="s">
        <v>19</v>
      </c>
      <c r="F124" s="233" t="s">
        <v>1065</v>
      </c>
      <c r="G124" s="231"/>
      <c r="H124" s="234">
        <v>733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138</v>
      </c>
      <c r="AU124" s="240" t="s">
        <v>81</v>
      </c>
      <c r="AV124" s="13" t="s">
        <v>81</v>
      </c>
      <c r="AW124" s="13" t="s">
        <v>32</v>
      </c>
      <c r="AX124" s="13" t="s">
        <v>79</v>
      </c>
      <c r="AY124" s="240" t="s">
        <v>124</v>
      </c>
    </row>
    <row r="125" s="2" customFormat="1" ht="16.5" customHeight="1">
      <c r="A125" s="41"/>
      <c r="B125" s="42"/>
      <c r="C125" s="208" t="s">
        <v>91</v>
      </c>
      <c r="D125" s="208" t="s">
        <v>126</v>
      </c>
      <c r="E125" s="209" t="s">
        <v>207</v>
      </c>
      <c r="F125" s="210" t="s">
        <v>208</v>
      </c>
      <c r="G125" s="211" t="s">
        <v>209</v>
      </c>
      <c r="H125" s="212">
        <v>241.88999999999999</v>
      </c>
      <c r="I125" s="213"/>
      <c r="J125" s="214">
        <f>ROUND(I125*H125,2)</f>
        <v>0</v>
      </c>
      <c r="K125" s="215"/>
      <c r="L125" s="47"/>
      <c r="M125" s="216" t="s">
        <v>19</v>
      </c>
      <c r="N125" s="217" t="s">
        <v>42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0" t="s">
        <v>130</v>
      </c>
      <c r="AT125" s="220" t="s">
        <v>126</v>
      </c>
      <c r="AU125" s="220" t="s">
        <v>81</v>
      </c>
      <c r="AY125" s="20" t="s">
        <v>124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79</v>
      </c>
      <c r="BK125" s="221">
        <f>ROUND(I125*H125,2)</f>
        <v>0</v>
      </c>
      <c r="BL125" s="20" t="s">
        <v>130</v>
      </c>
      <c r="BM125" s="220" t="s">
        <v>1066</v>
      </c>
    </row>
    <row r="126" s="2" customFormat="1">
      <c r="A126" s="41"/>
      <c r="B126" s="42"/>
      <c r="C126" s="43"/>
      <c r="D126" s="222" t="s">
        <v>132</v>
      </c>
      <c r="E126" s="43"/>
      <c r="F126" s="223" t="s">
        <v>211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132</v>
      </c>
      <c r="AU126" s="20" t="s">
        <v>81</v>
      </c>
    </row>
    <row r="127" s="2" customFormat="1">
      <c r="A127" s="41"/>
      <c r="B127" s="42"/>
      <c r="C127" s="43"/>
      <c r="D127" s="227" t="s">
        <v>134</v>
      </c>
      <c r="E127" s="43"/>
      <c r="F127" s="228" t="s">
        <v>212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134</v>
      </c>
      <c r="AU127" s="20" t="s">
        <v>81</v>
      </c>
    </row>
    <row r="128" s="13" customFormat="1">
      <c r="A128" s="13"/>
      <c r="B128" s="230"/>
      <c r="C128" s="231"/>
      <c r="D128" s="222" t="s">
        <v>138</v>
      </c>
      <c r="E128" s="232" t="s">
        <v>19</v>
      </c>
      <c r="F128" s="233" t="s">
        <v>1067</v>
      </c>
      <c r="G128" s="231"/>
      <c r="H128" s="234">
        <v>241.88999999999999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138</v>
      </c>
      <c r="AU128" s="240" t="s">
        <v>81</v>
      </c>
      <c r="AV128" s="13" t="s">
        <v>81</v>
      </c>
      <c r="AW128" s="13" t="s">
        <v>32</v>
      </c>
      <c r="AX128" s="13" t="s">
        <v>79</v>
      </c>
      <c r="AY128" s="240" t="s">
        <v>124</v>
      </c>
    </row>
    <row r="129" s="2" customFormat="1" ht="16.5" customHeight="1">
      <c r="A129" s="41"/>
      <c r="B129" s="42"/>
      <c r="C129" s="208" t="s">
        <v>206</v>
      </c>
      <c r="D129" s="208" t="s">
        <v>126</v>
      </c>
      <c r="E129" s="209" t="s">
        <v>215</v>
      </c>
      <c r="F129" s="210" t="s">
        <v>216</v>
      </c>
      <c r="G129" s="211" t="s">
        <v>175</v>
      </c>
      <c r="H129" s="212">
        <v>122.24</v>
      </c>
      <c r="I129" s="213"/>
      <c r="J129" s="214">
        <f>ROUND(I129*H129,2)</f>
        <v>0</v>
      </c>
      <c r="K129" s="215"/>
      <c r="L129" s="47"/>
      <c r="M129" s="216" t="s">
        <v>19</v>
      </c>
      <c r="N129" s="217" t="s">
        <v>42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130</v>
      </c>
      <c r="AT129" s="220" t="s">
        <v>126</v>
      </c>
      <c r="AU129" s="220" t="s">
        <v>81</v>
      </c>
      <c r="AY129" s="20" t="s">
        <v>124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79</v>
      </c>
      <c r="BK129" s="221">
        <f>ROUND(I129*H129,2)</f>
        <v>0</v>
      </c>
      <c r="BL129" s="20" t="s">
        <v>130</v>
      </c>
      <c r="BM129" s="220" t="s">
        <v>1068</v>
      </c>
    </row>
    <row r="130" s="2" customFormat="1">
      <c r="A130" s="41"/>
      <c r="B130" s="42"/>
      <c r="C130" s="43"/>
      <c r="D130" s="222" t="s">
        <v>132</v>
      </c>
      <c r="E130" s="43"/>
      <c r="F130" s="223" t="s">
        <v>218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132</v>
      </c>
      <c r="AU130" s="20" t="s">
        <v>81</v>
      </c>
    </row>
    <row r="131" s="2" customFormat="1">
      <c r="A131" s="41"/>
      <c r="B131" s="42"/>
      <c r="C131" s="43"/>
      <c r="D131" s="227" t="s">
        <v>134</v>
      </c>
      <c r="E131" s="43"/>
      <c r="F131" s="228" t="s">
        <v>219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134</v>
      </c>
      <c r="AU131" s="20" t="s">
        <v>81</v>
      </c>
    </row>
    <row r="132" s="14" customFormat="1">
      <c r="A132" s="14"/>
      <c r="B132" s="241"/>
      <c r="C132" s="242"/>
      <c r="D132" s="222" t="s">
        <v>138</v>
      </c>
      <c r="E132" s="243" t="s">
        <v>19</v>
      </c>
      <c r="F132" s="244" t="s">
        <v>161</v>
      </c>
      <c r="G132" s="242"/>
      <c r="H132" s="243" t="s">
        <v>19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138</v>
      </c>
      <c r="AU132" s="250" t="s">
        <v>81</v>
      </c>
      <c r="AV132" s="14" t="s">
        <v>79</v>
      </c>
      <c r="AW132" s="14" t="s">
        <v>32</v>
      </c>
      <c r="AX132" s="14" t="s">
        <v>71</v>
      </c>
      <c r="AY132" s="250" t="s">
        <v>124</v>
      </c>
    </row>
    <row r="133" s="13" customFormat="1">
      <c r="A133" s="13"/>
      <c r="B133" s="230"/>
      <c r="C133" s="231"/>
      <c r="D133" s="222" t="s">
        <v>138</v>
      </c>
      <c r="E133" s="232" t="s">
        <v>19</v>
      </c>
      <c r="F133" s="233" t="s">
        <v>1069</v>
      </c>
      <c r="G133" s="231"/>
      <c r="H133" s="234">
        <v>87.359999999999999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138</v>
      </c>
      <c r="AU133" s="240" t="s">
        <v>81</v>
      </c>
      <c r="AV133" s="13" t="s">
        <v>81</v>
      </c>
      <c r="AW133" s="13" t="s">
        <v>32</v>
      </c>
      <c r="AX133" s="13" t="s">
        <v>71</v>
      </c>
      <c r="AY133" s="240" t="s">
        <v>124</v>
      </c>
    </row>
    <row r="134" s="14" customFormat="1">
      <c r="A134" s="14"/>
      <c r="B134" s="241"/>
      <c r="C134" s="242"/>
      <c r="D134" s="222" t="s">
        <v>138</v>
      </c>
      <c r="E134" s="243" t="s">
        <v>19</v>
      </c>
      <c r="F134" s="244" t="s">
        <v>154</v>
      </c>
      <c r="G134" s="242"/>
      <c r="H134" s="243" t="s">
        <v>19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138</v>
      </c>
      <c r="AU134" s="250" t="s">
        <v>81</v>
      </c>
      <c r="AV134" s="14" t="s">
        <v>79</v>
      </c>
      <c r="AW134" s="14" t="s">
        <v>32</v>
      </c>
      <c r="AX134" s="14" t="s">
        <v>71</v>
      </c>
      <c r="AY134" s="250" t="s">
        <v>124</v>
      </c>
    </row>
    <row r="135" s="13" customFormat="1">
      <c r="A135" s="13"/>
      <c r="B135" s="230"/>
      <c r="C135" s="231"/>
      <c r="D135" s="222" t="s">
        <v>138</v>
      </c>
      <c r="E135" s="232" t="s">
        <v>19</v>
      </c>
      <c r="F135" s="233" t="s">
        <v>1070</v>
      </c>
      <c r="G135" s="231"/>
      <c r="H135" s="234">
        <v>34.880000000000003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138</v>
      </c>
      <c r="AU135" s="240" t="s">
        <v>81</v>
      </c>
      <c r="AV135" s="13" t="s">
        <v>81</v>
      </c>
      <c r="AW135" s="13" t="s">
        <v>32</v>
      </c>
      <c r="AX135" s="13" t="s">
        <v>71</v>
      </c>
      <c r="AY135" s="240" t="s">
        <v>124</v>
      </c>
    </row>
    <row r="136" s="15" customFormat="1">
      <c r="A136" s="15"/>
      <c r="B136" s="251"/>
      <c r="C136" s="252"/>
      <c r="D136" s="222" t="s">
        <v>138</v>
      </c>
      <c r="E136" s="253" t="s">
        <v>19</v>
      </c>
      <c r="F136" s="254" t="s">
        <v>171</v>
      </c>
      <c r="G136" s="252"/>
      <c r="H136" s="255">
        <v>122.24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1" t="s">
        <v>138</v>
      </c>
      <c r="AU136" s="261" t="s">
        <v>81</v>
      </c>
      <c r="AV136" s="15" t="s">
        <v>130</v>
      </c>
      <c r="AW136" s="15" t="s">
        <v>32</v>
      </c>
      <c r="AX136" s="15" t="s">
        <v>79</v>
      </c>
      <c r="AY136" s="261" t="s">
        <v>124</v>
      </c>
    </row>
    <row r="137" s="2" customFormat="1" ht="16.5" customHeight="1">
      <c r="A137" s="41"/>
      <c r="B137" s="42"/>
      <c r="C137" s="262" t="s">
        <v>214</v>
      </c>
      <c r="D137" s="262" t="s">
        <v>224</v>
      </c>
      <c r="E137" s="263" t="s">
        <v>225</v>
      </c>
      <c r="F137" s="264" t="s">
        <v>226</v>
      </c>
      <c r="G137" s="265" t="s">
        <v>209</v>
      </c>
      <c r="H137" s="266">
        <v>75.599999999999994</v>
      </c>
      <c r="I137" s="267"/>
      <c r="J137" s="268">
        <f>ROUND(I137*H137,2)</f>
        <v>0</v>
      </c>
      <c r="K137" s="269"/>
      <c r="L137" s="270"/>
      <c r="M137" s="271" t="s">
        <v>19</v>
      </c>
      <c r="N137" s="272" t="s">
        <v>42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192</v>
      </c>
      <c r="AT137" s="220" t="s">
        <v>224</v>
      </c>
      <c r="AU137" s="220" t="s">
        <v>81</v>
      </c>
      <c r="AY137" s="20" t="s">
        <v>124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79</v>
      </c>
      <c r="BK137" s="221">
        <f>ROUND(I137*H137,2)</f>
        <v>0</v>
      </c>
      <c r="BL137" s="20" t="s">
        <v>130</v>
      </c>
      <c r="BM137" s="220" t="s">
        <v>1071</v>
      </c>
    </row>
    <row r="138" s="2" customFormat="1">
      <c r="A138" s="41"/>
      <c r="B138" s="42"/>
      <c r="C138" s="43"/>
      <c r="D138" s="222" t="s">
        <v>132</v>
      </c>
      <c r="E138" s="43"/>
      <c r="F138" s="223" t="s">
        <v>226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132</v>
      </c>
      <c r="AU138" s="20" t="s">
        <v>81</v>
      </c>
    </row>
    <row r="139" s="14" customFormat="1">
      <c r="A139" s="14"/>
      <c r="B139" s="241"/>
      <c r="C139" s="242"/>
      <c r="D139" s="222" t="s">
        <v>138</v>
      </c>
      <c r="E139" s="243" t="s">
        <v>19</v>
      </c>
      <c r="F139" s="244" t="s">
        <v>1072</v>
      </c>
      <c r="G139" s="242"/>
      <c r="H139" s="243" t="s">
        <v>19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138</v>
      </c>
      <c r="AU139" s="250" t="s">
        <v>81</v>
      </c>
      <c r="AV139" s="14" t="s">
        <v>79</v>
      </c>
      <c r="AW139" s="14" t="s">
        <v>32</v>
      </c>
      <c r="AX139" s="14" t="s">
        <v>71</v>
      </c>
      <c r="AY139" s="250" t="s">
        <v>124</v>
      </c>
    </row>
    <row r="140" s="13" customFormat="1">
      <c r="A140" s="13"/>
      <c r="B140" s="230"/>
      <c r="C140" s="231"/>
      <c r="D140" s="222" t="s">
        <v>138</v>
      </c>
      <c r="E140" s="232" t="s">
        <v>19</v>
      </c>
      <c r="F140" s="233" t="s">
        <v>1073</v>
      </c>
      <c r="G140" s="231"/>
      <c r="H140" s="234">
        <v>75.599999999999994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138</v>
      </c>
      <c r="AU140" s="240" t="s">
        <v>81</v>
      </c>
      <c r="AV140" s="13" t="s">
        <v>81</v>
      </c>
      <c r="AW140" s="13" t="s">
        <v>32</v>
      </c>
      <c r="AX140" s="13" t="s">
        <v>79</v>
      </c>
      <c r="AY140" s="240" t="s">
        <v>124</v>
      </c>
    </row>
    <row r="141" s="2" customFormat="1" ht="16.5" customHeight="1">
      <c r="A141" s="41"/>
      <c r="B141" s="42"/>
      <c r="C141" s="208" t="s">
        <v>223</v>
      </c>
      <c r="D141" s="208" t="s">
        <v>126</v>
      </c>
      <c r="E141" s="209" t="s">
        <v>230</v>
      </c>
      <c r="F141" s="210" t="s">
        <v>231</v>
      </c>
      <c r="G141" s="211" t="s">
        <v>175</v>
      </c>
      <c r="H141" s="212">
        <v>61.923999999999999</v>
      </c>
      <c r="I141" s="213"/>
      <c r="J141" s="214">
        <f>ROUND(I141*H141,2)</f>
        <v>0</v>
      </c>
      <c r="K141" s="215"/>
      <c r="L141" s="47"/>
      <c r="M141" s="216" t="s">
        <v>19</v>
      </c>
      <c r="N141" s="217" t="s">
        <v>42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0" t="s">
        <v>130</v>
      </c>
      <c r="AT141" s="220" t="s">
        <v>126</v>
      </c>
      <c r="AU141" s="220" t="s">
        <v>81</v>
      </c>
      <c r="AY141" s="20" t="s">
        <v>124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0" t="s">
        <v>79</v>
      </c>
      <c r="BK141" s="221">
        <f>ROUND(I141*H141,2)</f>
        <v>0</v>
      </c>
      <c r="BL141" s="20" t="s">
        <v>130</v>
      </c>
      <c r="BM141" s="220" t="s">
        <v>1074</v>
      </c>
    </row>
    <row r="142" s="2" customFormat="1">
      <c r="A142" s="41"/>
      <c r="B142" s="42"/>
      <c r="C142" s="43"/>
      <c r="D142" s="222" t="s">
        <v>132</v>
      </c>
      <c r="E142" s="43"/>
      <c r="F142" s="223" t="s">
        <v>233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132</v>
      </c>
      <c r="AU142" s="20" t="s">
        <v>81</v>
      </c>
    </row>
    <row r="143" s="2" customFormat="1">
      <c r="A143" s="41"/>
      <c r="B143" s="42"/>
      <c r="C143" s="43"/>
      <c r="D143" s="227" t="s">
        <v>134</v>
      </c>
      <c r="E143" s="43"/>
      <c r="F143" s="228" t="s">
        <v>234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134</v>
      </c>
      <c r="AU143" s="20" t="s">
        <v>81</v>
      </c>
    </row>
    <row r="144" s="14" customFormat="1">
      <c r="A144" s="14"/>
      <c r="B144" s="241"/>
      <c r="C144" s="242"/>
      <c r="D144" s="222" t="s">
        <v>138</v>
      </c>
      <c r="E144" s="243" t="s">
        <v>19</v>
      </c>
      <c r="F144" s="244" t="s">
        <v>161</v>
      </c>
      <c r="G144" s="242"/>
      <c r="H144" s="243" t="s">
        <v>19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138</v>
      </c>
      <c r="AU144" s="250" t="s">
        <v>81</v>
      </c>
      <c r="AV144" s="14" t="s">
        <v>79</v>
      </c>
      <c r="AW144" s="14" t="s">
        <v>32</v>
      </c>
      <c r="AX144" s="14" t="s">
        <v>71</v>
      </c>
      <c r="AY144" s="250" t="s">
        <v>124</v>
      </c>
    </row>
    <row r="145" s="13" customFormat="1">
      <c r="A145" s="13"/>
      <c r="B145" s="230"/>
      <c r="C145" s="231"/>
      <c r="D145" s="222" t="s">
        <v>138</v>
      </c>
      <c r="E145" s="232" t="s">
        <v>19</v>
      </c>
      <c r="F145" s="233" t="s">
        <v>1075</v>
      </c>
      <c r="G145" s="231"/>
      <c r="H145" s="234">
        <v>33.281999999999996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138</v>
      </c>
      <c r="AU145" s="240" t="s">
        <v>81</v>
      </c>
      <c r="AV145" s="13" t="s">
        <v>81</v>
      </c>
      <c r="AW145" s="13" t="s">
        <v>32</v>
      </c>
      <c r="AX145" s="13" t="s">
        <v>71</v>
      </c>
      <c r="AY145" s="240" t="s">
        <v>124</v>
      </c>
    </row>
    <row r="146" s="14" customFormat="1">
      <c r="A146" s="14"/>
      <c r="B146" s="241"/>
      <c r="C146" s="242"/>
      <c r="D146" s="222" t="s">
        <v>138</v>
      </c>
      <c r="E146" s="243" t="s">
        <v>19</v>
      </c>
      <c r="F146" s="244" t="s">
        <v>154</v>
      </c>
      <c r="G146" s="242"/>
      <c r="H146" s="243" t="s">
        <v>19</v>
      </c>
      <c r="I146" s="245"/>
      <c r="J146" s="242"/>
      <c r="K146" s="242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138</v>
      </c>
      <c r="AU146" s="250" t="s">
        <v>81</v>
      </c>
      <c r="AV146" s="14" t="s">
        <v>79</v>
      </c>
      <c r="AW146" s="14" t="s">
        <v>32</v>
      </c>
      <c r="AX146" s="14" t="s">
        <v>71</v>
      </c>
      <c r="AY146" s="250" t="s">
        <v>124</v>
      </c>
    </row>
    <row r="147" s="13" customFormat="1">
      <c r="A147" s="13"/>
      <c r="B147" s="230"/>
      <c r="C147" s="231"/>
      <c r="D147" s="222" t="s">
        <v>138</v>
      </c>
      <c r="E147" s="232" t="s">
        <v>19</v>
      </c>
      <c r="F147" s="233" t="s">
        <v>1076</v>
      </c>
      <c r="G147" s="231"/>
      <c r="H147" s="234">
        <v>28.641999999999999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138</v>
      </c>
      <c r="AU147" s="240" t="s">
        <v>81</v>
      </c>
      <c r="AV147" s="13" t="s">
        <v>81</v>
      </c>
      <c r="AW147" s="13" t="s">
        <v>32</v>
      </c>
      <c r="AX147" s="13" t="s">
        <v>71</v>
      </c>
      <c r="AY147" s="240" t="s">
        <v>124</v>
      </c>
    </row>
    <row r="148" s="15" customFormat="1">
      <c r="A148" s="15"/>
      <c r="B148" s="251"/>
      <c r="C148" s="252"/>
      <c r="D148" s="222" t="s">
        <v>138</v>
      </c>
      <c r="E148" s="253" t="s">
        <v>19</v>
      </c>
      <c r="F148" s="254" t="s">
        <v>171</v>
      </c>
      <c r="G148" s="252"/>
      <c r="H148" s="255">
        <v>61.923999999999999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1" t="s">
        <v>138</v>
      </c>
      <c r="AU148" s="261" t="s">
        <v>81</v>
      </c>
      <c r="AV148" s="15" t="s">
        <v>130</v>
      </c>
      <c r="AW148" s="15" t="s">
        <v>32</v>
      </c>
      <c r="AX148" s="15" t="s">
        <v>79</v>
      </c>
      <c r="AY148" s="261" t="s">
        <v>124</v>
      </c>
    </row>
    <row r="149" s="2" customFormat="1" ht="16.5" customHeight="1">
      <c r="A149" s="41"/>
      <c r="B149" s="42"/>
      <c r="C149" s="262" t="s">
        <v>229</v>
      </c>
      <c r="D149" s="262" t="s">
        <v>224</v>
      </c>
      <c r="E149" s="263" t="s">
        <v>238</v>
      </c>
      <c r="F149" s="264" t="s">
        <v>239</v>
      </c>
      <c r="G149" s="265" t="s">
        <v>209</v>
      </c>
      <c r="H149" s="266">
        <v>111.46299999999999</v>
      </c>
      <c r="I149" s="267"/>
      <c r="J149" s="268">
        <f>ROUND(I149*H149,2)</f>
        <v>0</v>
      </c>
      <c r="K149" s="269"/>
      <c r="L149" s="270"/>
      <c r="M149" s="271" t="s">
        <v>19</v>
      </c>
      <c r="N149" s="272" t="s">
        <v>42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192</v>
      </c>
      <c r="AT149" s="220" t="s">
        <v>224</v>
      </c>
      <c r="AU149" s="220" t="s">
        <v>81</v>
      </c>
      <c r="AY149" s="20" t="s">
        <v>124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79</v>
      </c>
      <c r="BK149" s="221">
        <f>ROUND(I149*H149,2)</f>
        <v>0</v>
      </c>
      <c r="BL149" s="20" t="s">
        <v>130</v>
      </c>
      <c r="BM149" s="220" t="s">
        <v>1077</v>
      </c>
    </row>
    <row r="150" s="2" customFormat="1">
      <c r="A150" s="41"/>
      <c r="B150" s="42"/>
      <c r="C150" s="43"/>
      <c r="D150" s="222" t="s">
        <v>132</v>
      </c>
      <c r="E150" s="43"/>
      <c r="F150" s="223" t="s">
        <v>239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132</v>
      </c>
      <c r="AU150" s="20" t="s">
        <v>81</v>
      </c>
    </row>
    <row r="151" s="13" customFormat="1">
      <c r="A151" s="13"/>
      <c r="B151" s="230"/>
      <c r="C151" s="231"/>
      <c r="D151" s="222" t="s">
        <v>138</v>
      </c>
      <c r="E151" s="232" t="s">
        <v>19</v>
      </c>
      <c r="F151" s="233" t="s">
        <v>1078</v>
      </c>
      <c r="G151" s="231"/>
      <c r="H151" s="234">
        <v>111.46299999999999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138</v>
      </c>
      <c r="AU151" s="240" t="s">
        <v>81</v>
      </c>
      <c r="AV151" s="13" t="s">
        <v>81</v>
      </c>
      <c r="AW151" s="13" t="s">
        <v>32</v>
      </c>
      <c r="AX151" s="13" t="s">
        <v>79</v>
      </c>
      <c r="AY151" s="240" t="s">
        <v>124</v>
      </c>
    </row>
    <row r="152" s="12" customFormat="1" ht="22.8" customHeight="1">
      <c r="A152" s="12"/>
      <c r="B152" s="192"/>
      <c r="C152" s="193"/>
      <c r="D152" s="194" t="s">
        <v>70</v>
      </c>
      <c r="E152" s="206" t="s">
        <v>147</v>
      </c>
      <c r="F152" s="206" t="s">
        <v>895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SUM(P153:P155)</f>
        <v>0</v>
      </c>
      <c r="Q152" s="200"/>
      <c r="R152" s="201">
        <f>SUM(R153:R155)</f>
        <v>0</v>
      </c>
      <c r="S152" s="200"/>
      <c r="T152" s="20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79</v>
      </c>
      <c r="AT152" s="204" t="s">
        <v>70</v>
      </c>
      <c r="AU152" s="204" t="s">
        <v>79</v>
      </c>
      <c r="AY152" s="203" t="s">
        <v>124</v>
      </c>
      <c r="BK152" s="205">
        <f>SUM(BK153:BK155)</f>
        <v>0</v>
      </c>
    </row>
    <row r="153" s="2" customFormat="1" ht="16.5" customHeight="1">
      <c r="A153" s="41"/>
      <c r="B153" s="42"/>
      <c r="C153" s="208" t="s">
        <v>237</v>
      </c>
      <c r="D153" s="208" t="s">
        <v>126</v>
      </c>
      <c r="E153" s="209" t="s">
        <v>1079</v>
      </c>
      <c r="F153" s="210" t="s">
        <v>1080</v>
      </c>
      <c r="G153" s="211" t="s">
        <v>166</v>
      </c>
      <c r="H153" s="212">
        <v>225</v>
      </c>
      <c r="I153" s="213"/>
      <c r="J153" s="214">
        <f>ROUND(I153*H153,2)</f>
        <v>0</v>
      </c>
      <c r="K153" s="215"/>
      <c r="L153" s="47"/>
      <c r="M153" s="216" t="s">
        <v>19</v>
      </c>
      <c r="N153" s="217" t="s">
        <v>42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130</v>
      </c>
      <c r="AT153" s="220" t="s">
        <v>126</v>
      </c>
      <c r="AU153" s="220" t="s">
        <v>81</v>
      </c>
      <c r="AY153" s="20" t="s">
        <v>124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79</v>
      </c>
      <c r="BK153" s="221">
        <f>ROUND(I153*H153,2)</f>
        <v>0</v>
      </c>
      <c r="BL153" s="20" t="s">
        <v>130</v>
      </c>
      <c r="BM153" s="220" t="s">
        <v>1081</v>
      </c>
    </row>
    <row r="154" s="2" customFormat="1">
      <c r="A154" s="41"/>
      <c r="B154" s="42"/>
      <c r="C154" s="43"/>
      <c r="D154" s="222" t="s">
        <v>132</v>
      </c>
      <c r="E154" s="43"/>
      <c r="F154" s="223" t="s">
        <v>1082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132</v>
      </c>
      <c r="AU154" s="20" t="s">
        <v>81</v>
      </c>
    </row>
    <row r="155" s="2" customFormat="1">
      <c r="A155" s="41"/>
      <c r="B155" s="42"/>
      <c r="C155" s="43"/>
      <c r="D155" s="227" t="s">
        <v>134</v>
      </c>
      <c r="E155" s="43"/>
      <c r="F155" s="228" t="s">
        <v>1083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134</v>
      </c>
      <c r="AU155" s="20" t="s">
        <v>81</v>
      </c>
    </row>
    <row r="156" s="12" customFormat="1" ht="22.8" customHeight="1">
      <c r="A156" s="12"/>
      <c r="B156" s="192"/>
      <c r="C156" s="193"/>
      <c r="D156" s="194" t="s">
        <v>70</v>
      </c>
      <c r="E156" s="206" t="s">
        <v>130</v>
      </c>
      <c r="F156" s="206" t="s">
        <v>288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SUM(P157:P172)</f>
        <v>0</v>
      </c>
      <c r="Q156" s="200"/>
      <c r="R156" s="201">
        <f>SUM(R157:R172)</f>
        <v>0.23083599999999999</v>
      </c>
      <c r="S156" s="200"/>
      <c r="T156" s="202">
        <f>SUM(T157:T172)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3" t="s">
        <v>79</v>
      </c>
      <c r="AT156" s="204" t="s">
        <v>70</v>
      </c>
      <c r="AU156" s="204" t="s">
        <v>79</v>
      </c>
      <c r="AY156" s="203" t="s">
        <v>124</v>
      </c>
      <c r="BK156" s="205">
        <f>SUM(BK157:BK172)</f>
        <v>0</v>
      </c>
    </row>
    <row r="157" s="2" customFormat="1" ht="16.5" customHeight="1">
      <c r="A157" s="41"/>
      <c r="B157" s="42"/>
      <c r="C157" s="208" t="s">
        <v>8</v>
      </c>
      <c r="D157" s="208" t="s">
        <v>126</v>
      </c>
      <c r="E157" s="209" t="s">
        <v>290</v>
      </c>
      <c r="F157" s="210" t="s">
        <v>291</v>
      </c>
      <c r="G157" s="211" t="s">
        <v>175</v>
      </c>
      <c r="H157" s="212">
        <v>18.699999999999999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42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130</v>
      </c>
      <c r="AT157" s="220" t="s">
        <v>126</v>
      </c>
      <c r="AU157" s="220" t="s">
        <v>81</v>
      </c>
      <c r="AY157" s="20" t="s">
        <v>124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79</v>
      </c>
      <c r="BK157" s="221">
        <f>ROUND(I157*H157,2)</f>
        <v>0</v>
      </c>
      <c r="BL157" s="20" t="s">
        <v>130</v>
      </c>
      <c r="BM157" s="220" t="s">
        <v>1084</v>
      </c>
    </row>
    <row r="158" s="2" customFormat="1">
      <c r="A158" s="41"/>
      <c r="B158" s="42"/>
      <c r="C158" s="43"/>
      <c r="D158" s="222" t="s">
        <v>132</v>
      </c>
      <c r="E158" s="43"/>
      <c r="F158" s="223" t="s">
        <v>293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132</v>
      </c>
      <c r="AU158" s="20" t="s">
        <v>81</v>
      </c>
    </row>
    <row r="159" s="2" customFormat="1">
      <c r="A159" s="41"/>
      <c r="B159" s="42"/>
      <c r="C159" s="43"/>
      <c r="D159" s="227" t="s">
        <v>134</v>
      </c>
      <c r="E159" s="43"/>
      <c r="F159" s="228" t="s">
        <v>294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134</v>
      </c>
      <c r="AU159" s="20" t="s">
        <v>81</v>
      </c>
    </row>
    <row r="160" s="14" customFormat="1">
      <c r="A160" s="14"/>
      <c r="B160" s="241"/>
      <c r="C160" s="242"/>
      <c r="D160" s="222" t="s">
        <v>138</v>
      </c>
      <c r="E160" s="243" t="s">
        <v>19</v>
      </c>
      <c r="F160" s="244" t="s">
        <v>161</v>
      </c>
      <c r="G160" s="242"/>
      <c r="H160" s="243" t="s">
        <v>19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138</v>
      </c>
      <c r="AU160" s="250" t="s">
        <v>81</v>
      </c>
      <c r="AV160" s="14" t="s">
        <v>79</v>
      </c>
      <c r="AW160" s="14" t="s">
        <v>32</v>
      </c>
      <c r="AX160" s="14" t="s">
        <v>71</v>
      </c>
      <c r="AY160" s="250" t="s">
        <v>124</v>
      </c>
    </row>
    <row r="161" s="13" customFormat="1">
      <c r="A161" s="13"/>
      <c r="B161" s="230"/>
      <c r="C161" s="231"/>
      <c r="D161" s="222" t="s">
        <v>138</v>
      </c>
      <c r="E161" s="232" t="s">
        <v>19</v>
      </c>
      <c r="F161" s="233" t="s">
        <v>1085</v>
      </c>
      <c r="G161" s="231"/>
      <c r="H161" s="234">
        <v>9.9800000000000004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138</v>
      </c>
      <c r="AU161" s="240" t="s">
        <v>81</v>
      </c>
      <c r="AV161" s="13" t="s">
        <v>81</v>
      </c>
      <c r="AW161" s="13" t="s">
        <v>32</v>
      </c>
      <c r="AX161" s="13" t="s">
        <v>71</v>
      </c>
      <c r="AY161" s="240" t="s">
        <v>124</v>
      </c>
    </row>
    <row r="162" s="14" customFormat="1">
      <c r="A162" s="14"/>
      <c r="B162" s="241"/>
      <c r="C162" s="242"/>
      <c r="D162" s="222" t="s">
        <v>138</v>
      </c>
      <c r="E162" s="243" t="s">
        <v>19</v>
      </c>
      <c r="F162" s="244" t="s">
        <v>154</v>
      </c>
      <c r="G162" s="242"/>
      <c r="H162" s="243" t="s">
        <v>19</v>
      </c>
      <c r="I162" s="245"/>
      <c r="J162" s="242"/>
      <c r="K162" s="242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138</v>
      </c>
      <c r="AU162" s="250" t="s">
        <v>81</v>
      </c>
      <c r="AV162" s="14" t="s">
        <v>79</v>
      </c>
      <c r="AW162" s="14" t="s">
        <v>32</v>
      </c>
      <c r="AX162" s="14" t="s">
        <v>71</v>
      </c>
      <c r="AY162" s="250" t="s">
        <v>124</v>
      </c>
    </row>
    <row r="163" s="13" customFormat="1">
      <c r="A163" s="13"/>
      <c r="B163" s="230"/>
      <c r="C163" s="231"/>
      <c r="D163" s="222" t="s">
        <v>138</v>
      </c>
      <c r="E163" s="232" t="s">
        <v>19</v>
      </c>
      <c r="F163" s="233" t="s">
        <v>1086</v>
      </c>
      <c r="G163" s="231"/>
      <c r="H163" s="234">
        <v>8.7200000000000006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138</v>
      </c>
      <c r="AU163" s="240" t="s">
        <v>81</v>
      </c>
      <c r="AV163" s="13" t="s">
        <v>81</v>
      </c>
      <c r="AW163" s="13" t="s">
        <v>32</v>
      </c>
      <c r="AX163" s="13" t="s">
        <v>71</v>
      </c>
      <c r="AY163" s="240" t="s">
        <v>124</v>
      </c>
    </row>
    <row r="164" s="15" customFormat="1">
      <c r="A164" s="15"/>
      <c r="B164" s="251"/>
      <c r="C164" s="252"/>
      <c r="D164" s="222" t="s">
        <v>138</v>
      </c>
      <c r="E164" s="253" t="s">
        <v>19</v>
      </c>
      <c r="F164" s="254" t="s">
        <v>171</v>
      </c>
      <c r="G164" s="252"/>
      <c r="H164" s="255">
        <v>18.699999999999999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138</v>
      </c>
      <c r="AU164" s="261" t="s">
        <v>81</v>
      </c>
      <c r="AV164" s="15" t="s">
        <v>130</v>
      </c>
      <c r="AW164" s="15" t="s">
        <v>32</v>
      </c>
      <c r="AX164" s="15" t="s">
        <v>79</v>
      </c>
      <c r="AY164" s="261" t="s">
        <v>124</v>
      </c>
    </row>
    <row r="165" s="2" customFormat="1" ht="16.5" customHeight="1">
      <c r="A165" s="41"/>
      <c r="B165" s="42"/>
      <c r="C165" s="208" t="s">
        <v>248</v>
      </c>
      <c r="D165" s="208" t="s">
        <v>126</v>
      </c>
      <c r="E165" s="209" t="s">
        <v>1087</v>
      </c>
      <c r="F165" s="210" t="s">
        <v>299</v>
      </c>
      <c r="G165" s="211" t="s">
        <v>300</v>
      </c>
      <c r="H165" s="212">
        <v>2</v>
      </c>
      <c r="I165" s="213"/>
      <c r="J165" s="214">
        <f>ROUND(I165*H165,2)</f>
        <v>0</v>
      </c>
      <c r="K165" s="215"/>
      <c r="L165" s="47"/>
      <c r="M165" s="216" t="s">
        <v>19</v>
      </c>
      <c r="N165" s="217" t="s">
        <v>42</v>
      </c>
      <c r="O165" s="87"/>
      <c r="P165" s="218">
        <f>O165*H165</f>
        <v>0</v>
      </c>
      <c r="Q165" s="218">
        <v>0.087417999999999996</v>
      </c>
      <c r="R165" s="218">
        <f>Q165*H165</f>
        <v>0.17483599999999999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130</v>
      </c>
      <c r="AT165" s="220" t="s">
        <v>126</v>
      </c>
      <c r="AU165" s="220" t="s">
        <v>81</v>
      </c>
      <c r="AY165" s="20" t="s">
        <v>124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79</v>
      </c>
      <c r="BK165" s="221">
        <f>ROUND(I165*H165,2)</f>
        <v>0</v>
      </c>
      <c r="BL165" s="20" t="s">
        <v>130</v>
      </c>
      <c r="BM165" s="220" t="s">
        <v>1088</v>
      </c>
    </row>
    <row r="166" s="2" customFormat="1">
      <c r="A166" s="41"/>
      <c r="B166" s="42"/>
      <c r="C166" s="43"/>
      <c r="D166" s="222" t="s">
        <v>132</v>
      </c>
      <c r="E166" s="43"/>
      <c r="F166" s="223" t="s">
        <v>302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132</v>
      </c>
      <c r="AU166" s="20" t="s">
        <v>81</v>
      </c>
    </row>
    <row r="167" s="2" customFormat="1">
      <c r="A167" s="41"/>
      <c r="B167" s="42"/>
      <c r="C167" s="43"/>
      <c r="D167" s="227" t="s">
        <v>134</v>
      </c>
      <c r="E167" s="43"/>
      <c r="F167" s="228" t="s">
        <v>1089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134</v>
      </c>
      <c r="AU167" s="20" t="s">
        <v>81</v>
      </c>
    </row>
    <row r="168" s="2" customFormat="1" ht="16.5" customHeight="1">
      <c r="A168" s="41"/>
      <c r="B168" s="42"/>
      <c r="C168" s="262" t="s">
        <v>259</v>
      </c>
      <c r="D168" s="262" t="s">
        <v>224</v>
      </c>
      <c r="E168" s="263" t="s">
        <v>1090</v>
      </c>
      <c r="F168" s="264" t="s">
        <v>1091</v>
      </c>
      <c r="G168" s="265" t="s">
        <v>300</v>
      </c>
      <c r="H168" s="266">
        <v>2</v>
      </c>
      <c r="I168" s="267"/>
      <c r="J168" s="268">
        <f>ROUND(I168*H168,2)</f>
        <v>0</v>
      </c>
      <c r="K168" s="269"/>
      <c r="L168" s="270"/>
      <c r="M168" s="271" t="s">
        <v>19</v>
      </c>
      <c r="N168" s="272" t="s">
        <v>42</v>
      </c>
      <c r="O168" s="87"/>
      <c r="P168" s="218">
        <f>O168*H168</f>
        <v>0</v>
      </c>
      <c r="Q168" s="218">
        <v>0.028000000000000001</v>
      </c>
      <c r="R168" s="218">
        <f>Q168*H168</f>
        <v>0.056000000000000001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192</v>
      </c>
      <c r="AT168" s="220" t="s">
        <v>224</v>
      </c>
      <c r="AU168" s="220" t="s">
        <v>81</v>
      </c>
      <c r="AY168" s="20" t="s">
        <v>124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79</v>
      </c>
      <c r="BK168" s="221">
        <f>ROUND(I168*H168,2)</f>
        <v>0</v>
      </c>
      <c r="BL168" s="20" t="s">
        <v>130</v>
      </c>
      <c r="BM168" s="220" t="s">
        <v>1092</v>
      </c>
    </row>
    <row r="169" s="2" customFormat="1">
      <c r="A169" s="41"/>
      <c r="B169" s="42"/>
      <c r="C169" s="43"/>
      <c r="D169" s="222" t="s">
        <v>132</v>
      </c>
      <c r="E169" s="43"/>
      <c r="F169" s="223" t="s">
        <v>1091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132</v>
      </c>
      <c r="AU169" s="20" t="s">
        <v>81</v>
      </c>
    </row>
    <row r="170" s="2" customFormat="1" ht="21.75" customHeight="1">
      <c r="A170" s="41"/>
      <c r="B170" s="42"/>
      <c r="C170" s="208" t="s">
        <v>266</v>
      </c>
      <c r="D170" s="208" t="s">
        <v>126</v>
      </c>
      <c r="E170" s="209" t="s">
        <v>309</v>
      </c>
      <c r="F170" s="210" t="s">
        <v>310</v>
      </c>
      <c r="G170" s="211" t="s">
        <v>175</v>
      </c>
      <c r="H170" s="212">
        <v>0.10000000000000001</v>
      </c>
      <c r="I170" s="213"/>
      <c r="J170" s="214">
        <f>ROUND(I170*H170,2)</f>
        <v>0</v>
      </c>
      <c r="K170" s="215"/>
      <c r="L170" s="47"/>
      <c r="M170" s="216" t="s">
        <v>19</v>
      </c>
      <c r="N170" s="217" t="s">
        <v>42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130</v>
      </c>
      <c r="AT170" s="220" t="s">
        <v>126</v>
      </c>
      <c r="AU170" s="220" t="s">
        <v>81</v>
      </c>
      <c r="AY170" s="20" t="s">
        <v>124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79</v>
      </c>
      <c r="BK170" s="221">
        <f>ROUND(I170*H170,2)</f>
        <v>0</v>
      </c>
      <c r="BL170" s="20" t="s">
        <v>130</v>
      </c>
      <c r="BM170" s="220" t="s">
        <v>1093</v>
      </c>
    </row>
    <row r="171" s="2" customFormat="1">
      <c r="A171" s="41"/>
      <c r="B171" s="42"/>
      <c r="C171" s="43"/>
      <c r="D171" s="222" t="s">
        <v>132</v>
      </c>
      <c r="E171" s="43"/>
      <c r="F171" s="223" t="s">
        <v>312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132</v>
      </c>
      <c r="AU171" s="20" t="s">
        <v>81</v>
      </c>
    </row>
    <row r="172" s="2" customFormat="1">
      <c r="A172" s="41"/>
      <c r="B172" s="42"/>
      <c r="C172" s="43"/>
      <c r="D172" s="227" t="s">
        <v>134</v>
      </c>
      <c r="E172" s="43"/>
      <c r="F172" s="228" t="s">
        <v>313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134</v>
      </c>
      <c r="AU172" s="20" t="s">
        <v>81</v>
      </c>
    </row>
    <row r="173" s="12" customFormat="1" ht="22.8" customHeight="1">
      <c r="A173" s="12"/>
      <c r="B173" s="192"/>
      <c r="C173" s="193"/>
      <c r="D173" s="194" t="s">
        <v>70</v>
      </c>
      <c r="E173" s="206" t="s">
        <v>163</v>
      </c>
      <c r="F173" s="206" t="s">
        <v>316</v>
      </c>
      <c r="G173" s="193"/>
      <c r="H173" s="193"/>
      <c r="I173" s="196"/>
      <c r="J173" s="207">
        <f>BK173</f>
        <v>0</v>
      </c>
      <c r="K173" s="193"/>
      <c r="L173" s="198"/>
      <c r="M173" s="199"/>
      <c r="N173" s="200"/>
      <c r="O173" s="200"/>
      <c r="P173" s="201">
        <f>SUM(P174:P178)</f>
        <v>0</v>
      </c>
      <c r="Q173" s="200"/>
      <c r="R173" s="201">
        <f>SUM(R174:R178)</f>
        <v>9.2316000000000002</v>
      </c>
      <c r="S173" s="200"/>
      <c r="T173" s="202">
        <f>SUM(T174:T178)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3" t="s">
        <v>79</v>
      </c>
      <c r="AT173" s="204" t="s">
        <v>70</v>
      </c>
      <c r="AU173" s="204" t="s">
        <v>79</v>
      </c>
      <c r="AY173" s="203" t="s">
        <v>124</v>
      </c>
      <c r="BK173" s="205">
        <f>SUM(BK174:BK178)</f>
        <v>0</v>
      </c>
    </row>
    <row r="174" s="2" customFormat="1" ht="24.15" customHeight="1">
      <c r="A174" s="41"/>
      <c r="B174" s="42"/>
      <c r="C174" s="208" t="s">
        <v>272</v>
      </c>
      <c r="D174" s="208" t="s">
        <v>126</v>
      </c>
      <c r="E174" s="209" t="s">
        <v>351</v>
      </c>
      <c r="F174" s="210" t="s">
        <v>352</v>
      </c>
      <c r="G174" s="211" t="s">
        <v>129</v>
      </c>
      <c r="H174" s="212">
        <v>35</v>
      </c>
      <c r="I174" s="213"/>
      <c r="J174" s="214">
        <f>ROUND(I174*H174,2)</f>
        <v>0</v>
      </c>
      <c r="K174" s="215"/>
      <c r="L174" s="47"/>
      <c r="M174" s="216" t="s">
        <v>19</v>
      </c>
      <c r="N174" s="217" t="s">
        <v>42</v>
      </c>
      <c r="O174" s="87"/>
      <c r="P174" s="218">
        <f>O174*H174</f>
        <v>0</v>
      </c>
      <c r="Q174" s="218">
        <v>0.26375999999999999</v>
      </c>
      <c r="R174" s="218">
        <f>Q174*H174</f>
        <v>9.2316000000000002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130</v>
      </c>
      <c r="AT174" s="220" t="s">
        <v>126</v>
      </c>
      <c r="AU174" s="220" t="s">
        <v>81</v>
      </c>
      <c r="AY174" s="20" t="s">
        <v>124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79</v>
      </c>
      <c r="BK174" s="221">
        <f>ROUND(I174*H174,2)</f>
        <v>0</v>
      </c>
      <c r="BL174" s="20" t="s">
        <v>130</v>
      </c>
      <c r="BM174" s="220" t="s">
        <v>1094</v>
      </c>
    </row>
    <row r="175" s="2" customFormat="1">
      <c r="A175" s="41"/>
      <c r="B175" s="42"/>
      <c r="C175" s="43"/>
      <c r="D175" s="222" t="s">
        <v>132</v>
      </c>
      <c r="E175" s="43"/>
      <c r="F175" s="223" t="s">
        <v>354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132</v>
      </c>
      <c r="AU175" s="20" t="s">
        <v>81</v>
      </c>
    </row>
    <row r="176" s="2" customFormat="1">
      <c r="A176" s="41"/>
      <c r="B176" s="42"/>
      <c r="C176" s="43"/>
      <c r="D176" s="227" t="s">
        <v>134</v>
      </c>
      <c r="E176" s="43"/>
      <c r="F176" s="228" t="s">
        <v>355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134</v>
      </c>
      <c r="AU176" s="20" t="s">
        <v>81</v>
      </c>
    </row>
    <row r="177" s="2" customFormat="1">
      <c r="A177" s="41"/>
      <c r="B177" s="42"/>
      <c r="C177" s="43"/>
      <c r="D177" s="222" t="s">
        <v>136</v>
      </c>
      <c r="E177" s="43"/>
      <c r="F177" s="229" t="s">
        <v>356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136</v>
      </c>
      <c r="AU177" s="20" t="s">
        <v>81</v>
      </c>
    </row>
    <row r="178" s="13" customFormat="1">
      <c r="A178" s="13"/>
      <c r="B178" s="230"/>
      <c r="C178" s="231"/>
      <c r="D178" s="222" t="s">
        <v>138</v>
      </c>
      <c r="E178" s="232" t="s">
        <v>19</v>
      </c>
      <c r="F178" s="233" t="s">
        <v>1095</v>
      </c>
      <c r="G178" s="231"/>
      <c r="H178" s="234">
        <v>35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138</v>
      </c>
      <c r="AU178" s="240" t="s">
        <v>81</v>
      </c>
      <c r="AV178" s="13" t="s">
        <v>81</v>
      </c>
      <c r="AW178" s="13" t="s">
        <v>32</v>
      </c>
      <c r="AX178" s="13" t="s">
        <v>79</v>
      </c>
      <c r="AY178" s="240" t="s">
        <v>124</v>
      </c>
    </row>
    <row r="179" s="12" customFormat="1" ht="22.8" customHeight="1">
      <c r="A179" s="12"/>
      <c r="B179" s="192"/>
      <c r="C179" s="193"/>
      <c r="D179" s="194" t="s">
        <v>70</v>
      </c>
      <c r="E179" s="206" t="s">
        <v>192</v>
      </c>
      <c r="F179" s="206" t="s">
        <v>434</v>
      </c>
      <c r="G179" s="193"/>
      <c r="H179" s="193"/>
      <c r="I179" s="196"/>
      <c r="J179" s="207">
        <f>BK179</f>
        <v>0</v>
      </c>
      <c r="K179" s="193"/>
      <c r="L179" s="198"/>
      <c r="M179" s="199"/>
      <c r="N179" s="200"/>
      <c r="O179" s="200"/>
      <c r="P179" s="201">
        <f>SUM(P180:P241)</f>
        <v>0</v>
      </c>
      <c r="Q179" s="200"/>
      <c r="R179" s="201">
        <f>SUM(R180:R241)</f>
        <v>9.8570785000000001</v>
      </c>
      <c r="S179" s="200"/>
      <c r="T179" s="202">
        <f>SUM(T180:T241)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79</v>
      </c>
      <c r="AT179" s="204" t="s">
        <v>70</v>
      </c>
      <c r="AU179" s="204" t="s">
        <v>79</v>
      </c>
      <c r="AY179" s="203" t="s">
        <v>124</v>
      </c>
      <c r="BK179" s="205">
        <f>SUM(BK180:BK241)</f>
        <v>0</v>
      </c>
    </row>
    <row r="180" s="2" customFormat="1" ht="16.5" customHeight="1">
      <c r="A180" s="41"/>
      <c r="B180" s="42"/>
      <c r="C180" s="208" t="s">
        <v>277</v>
      </c>
      <c r="D180" s="208" t="s">
        <v>126</v>
      </c>
      <c r="E180" s="209" t="s">
        <v>1096</v>
      </c>
      <c r="F180" s="210" t="s">
        <v>1097</v>
      </c>
      <c r="G180" s="211" t="s">
        <v>166</v>
      </c>
      <c r="H180" s="212">
        <v>225</v>
      </c>
      <c r="I180" s="213"/>
      <c r="J180" s="214">
        <f>ROUND(I180*H180,2)</f>
        <v>0</v>
      </c>
      <c r="K180" s="215"/>
      <c r="L180" s="47"/>
      <c r="M180" s="216" t="s">
        <v>19</v>
      </c>
      <c r="N180" s="217" t="s">
        <v>42</v>
      </c>
      <c r="O180" s="87"/>
      <c r="P180" s="218">
        <f>O180*H180</f>
        <v>0</v>
      </c>
      <c r="Q180" s="218">
        <v>2.0000000000000002E-05</v>
      </c>
      <c r="R180" s="218">
        <f>Q180*H180</f>
        <v>0.0045000000000000005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130</v>
      </c>
      <c r="AT180" s="220" t="s">
        <v>126</v>
      </c>
      <c r="AU180" s="220" t="s">
        <v>81</v>
      </c>
      <c r="AY180" s="20" t="s">
        <v>124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79</v>
      </c>
      <c r="BK180" s="221">
        <f>ROUND(I180*H180,2)</f>
        <v>0</v>
      </c>
      <c r="BL180" s="20" t="s">
        <v>130</v>
      </c>
      <c r="BM180" s="220" t="s">
        <v>1098</v>
      </c>
    </row>
    <row r="181" s="2" customFormat="1">
      <c r="A181" s="41"/>
      <c r="B181" s="42"/>
      <c r="C181" s="43"/>
      <c r="D181" s="222" t="s">
        <v>132</v>
      </c>
      <c r="E181" s="43"/>
      <c r="F181" s="223" t="s">
        <v>1099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132</v>
      </c>
      <c r="AU181" s="20" t="s">
        <v>81</v>
      </c>
    </row>
    <row r="182" s="2" customFormat="1">
      <c r="A182" s="41"/>
      <c r="B182" s="42"/>
      <c r="C182" s="43"/>
      <c r="D182" s="227" t="s">
        <v>134</v>
      </c>
      <c r="E182" s="43"/>
      <c r="F182" s="228" t="s">
        <v>1100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134</v>
      </c>
      <c r="AU182" s="20" t="s">
        <v>81</v>
      </c>
    </row>
    <row r="183" s="13" customFormat="1">
      <c r="A183" s="13"/>
      <c r="B183" s="230"/>
      <c r="C183" s="231"/>
      <c r="D183" s="222" t="s">
        <v>138</v>
      </c>
      <c r="E183" s="232" t="s">
        <v>19</v>
      </c>
      <c r="F183" s="233" t="s">
        <v>1101</v>
      </c>
      <c r="G183" s="231"/>
      <c r="H183" s="234">
        <v>225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138</v>
      </c>
      <c r="AU183" s="240" t="s">
        <v>81</v>
      </c>
      <c r="AV183" s="13" t="s">
        <v>81</v>
      </c>
      <c r="AW183" s="13" t="s">
        <v>32</v>
      </c>
      <c r="AX183" s="13" t="s">
        <v>79</v>
      </c>
      <c r="AY183" s="240" t="s">
        <v>124</v>
      </c>
    </row>
    <row r="184" s="2" customFormat="1" ht="16.5" customHeight="1">
      <c r="A184" s="41"/>
      <c r="B184" s="42"/>
      <c r="C184" s="262" t="s">
        <v>7</v>
      </c>
      <c r="D184" s="262" t="s">
        <v>224</v>
      </c>
      <c r="E184" s="263" t="s">
        <v>1102</v>
      </c>
      <c r="F184" s="264" t="s">
        <v>1103</v>
      </c>
      <c r="G184" s="265" t="s">
        <v>166</v>
      </c>
      <c r="H184" s="266">
        <v>231.75</v>
      </c>
      <c r="I184" s="267"/>
      <c r="J184" s="268">
        <f>ROUND(I184*H184,2)</f>
        <v>0</v>
      </c>
      <c r="K184" s="269"/>
      <c r="L184" s="270"/>
      <c r="M184" s="271" t="s">
        <v>19</v>
      </c>
      <c r="N184" s="272" t="s">
        <v>42</v>
      </c>
      <c r="O184" s="87"/>
      <c r="P184" s="218">
        <f>O184*H184</f>
        <v>0</v>
      </c>
      <c r="Q184" s="218">
        <v>0.013129999999999999</v>
      </c>
      <c r="R184" s="218">
        <f>Q184*H184</f>
        <v>3.0428774999999999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192</v>
      </c>
      <c r="AT184" s="220" t="s">
        <v>224</v>
      </c>
      <c r="AU184" s="220" t="s">
        <v>81</v>
      </c>
      <c r="AY184" s="20" t="s">
        <v>124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79</v>
      </c>
      <c r="BK184" s="221">
        <f>ROUND(I184*H184,2)</f>
        <v>0</v>
      </c>
      <c r="BL184" s="20" t="s">
        <v>130</v>
      </c>
      <c r="BM184" s="220" t="s">
        <v>1104</v>
      </c>
    </row>
    <row r="185" s="2" customFormat="1">
      <c r="A185" s="41"/>
      <c r="B185" s="42"/>
      <c r="C185" s="43"/>
      <c r="D185" s="222" t="s">
        <v>132</v>
      </c>
      <c r="E185" s="43"/>
      <c r="F185" s="223" t="s">
        <v>1103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132</v>
      </c>
      <c r="AU185" s="20" t="s">
        <v>81</v>
      </c>
    </row>
    <row r="186" s="13" customFormat="1">
      <c r="A186" s="13"/>
      <c r="B186" s="230"/>
      <c r="C186" s="231"/>
      <c r="D186" s="222" t="s">
        <v>138</v>
      </c>
      <c r="E186" s="231"/>
      <c r="F186" s="233" t="s">
        <v>1105</v>
      </c>
      <c r="G186" s="231"/>
      <c r="H186" s="234">
        <v>231.75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138</v>
      </c>
      <c r="AU186" s="240" t="s">
        <v>81</v>
      </c>
      <c r="AV186" s="13" t="s">
        <v>81</v>
      </c>
      <c r="AW186" s="13" t="s">
        <v>4</v>
      </c>
      <c r="AX186" s="13" t="s">
        <v>79</v>
      </c>
      <c r="AY186" s="240" t="s">
        <v>124</v>
      </c>
    </row>
    <row r="187" s="2" customFormat="1" ht="21.75" customHeight="1">
      <c r="A187" s="41"/>
      <c r="B187" s="42"/>
      <c r="C187" s="208" t="s">
        <v>289</v>
      </c>
      <c r="D187" s="208" t="s">
        <v>126</v>
      </c>
      <c r="E187" s="209" t="s">
        <v>1106</v>
      </c>
      <c r="F187" s="210" t="s">
        <v>1107</v>
      </c>
      <c r="G187" s="211" t="s">
        <v>300</v>
      </c>
      <c r="H187" s="212">
        <v>6</v>
      </c>
      <c r="I187" s="213"/>
      <c r="J187" s="214">
        <f>ROUND(I187*H187,2)</f>
        <v>0</v>
      </c>
      <c r="K187" s="215"/>
      <c r="L187" s="47"/>
      <c r="M187" s="216" t="s">
        <v>19</v>
      </c>
      <c r="N187" s="217" t="s">
        <v>42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130</v>
      </c>
      <c r="AT187" s="220" t="s">
        <v>126</v>
      </c>
      <c r="AU187" s="220" t="s">
        <v>81</v>
      </c>
      <c r="AY187" s="20" t="s">
        <v>124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79</v>
      </c>
      <c r="BK187" s="221">
        <f>ROUND(I187*H187,2)</f>
        <v>0</v>
      </c>
      <c r="BL187" s="20" t="s">
        <v>130</v>
      </c>
      <c r="BM187" s="220" t="s">
        <v>1108</v>
      </c>
    </row>
    <row r="188" s="2" customFormat="1">
      <c r="A188" s="41"/>
      <c r="B188" s="42"/>
      <c r="C188" s="43"/>
      <c r="D188" s="222" t="s">
        <v>132</v>
      </c>
      <c r="E188" s="43"/>
      <c r="F188" s="223" t="s">
        <v>1109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132</v>
      </c>
      <c r="AU188" s="20" t="s">
        <v>81</v>
      </c>
    </row>
    <row r="189" s="2" customFormat="1">
      <c r="A189" s="41"/>
      <c r="B189" s="42"/>
      <c r="C189" s="43"/>
      <c r="D189" s="227" t="s">
        <v>134</v>
      </c>
      <c r="E189" s="43"/>
      <c r="F189" s="228" t="s">
        <v>1110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134</v>
      </c>
      <c r="AU189" s="20" t="s">
        <v>81</v>
      </c>
    </row>
    <row r="190" s="2" customFormat="1" ht="16.5" customHeight="1">
      <c r="A190" s="41"/>
      <c r="B190" s="42"/>
      <c r="C190" s="262" t="s">
        <v>297</v>
      </c>
      <c r="D190" s="262" t="s">
        <v>224</v>
      </c>
      <c r="E190" s="263" t="s">
        <v>1111</v>
      </c>
      <c r="F190" s="264" t="s">
        <v>1112</v>
      </c>
      <c r="G190" s="265" t="s">
        <v>300</v>
      </c>
      <c r="H190" s="266">
        <v>6</v>
      </c>
      <c r="I190" s="267"/>
      <c r="J190" s="268">
        <f>ROUND(I190*H190,2)</f>
        <v>0</v>
      </c>
      <c r="K190" s="269"/>
      <c r="L190" s="270"/>
      <c r="M190" s="271" t="s">
        <v>19</v>
      </c>
      <c r="N190" s="272" t="s">
        <v>42</v>
      </c>
      <c r="O190" s="87"/>
      <c r="P190" s="218">
        <f>O190*H190</f>
        <v>0</v>
      </c>
      <c r="Q190" s="218">
        <v>0.0041999999999999997</v>
      </c>
      <c r="R190" s="218">
        <f>Q190*H190</f>
        <v>0.0252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192</v>
      </c>
      <c r="AT190" s="220" t="s">
        <v>224</v>
      </c>
      <c r="AU190" s="220" t="s">
        <v>81</v>
      </c>
      <c r="AY190" s="20" t="s">
        <v>124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79</v>
      </c>
      <c r="BK190" s="221">
        <f>ROUND(I190*H190,2)</f>
        <v>0</v>
      </c>
      <c r="BL190" s="20" t="s">
        <v>130</v>
      </c>
      <c r="BM190" s="220" t="s">
        <v>1113</v>
      </c>
    </row>
    <row r="191" s="2" customFormat="1">
      <c r="A191" s="41"/>
      <c r="B191" s="42"/>
      <c r="C191" s="43"/>
      <c r="D191" s="222" t="s">
        <v>132</v>
      </c>
      <c r="E191" s="43"/>
      <c r="F191" s="223" t="s">
        <v>1112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132</v>
      </c>
      <c r="AU191" s="20" t="s">
        <v>81</v>
      </c>
    </row>
    <row r="192" s="2" customFormat="1" ht="16.5" customHeight="1">
      <c r="A192" s="41"/>
      <c r="B192" s="42"/>
      <c r="C192" s="208" t="s">
        <v>304</v>
      </c>
      <c r="D192" s="208" t="s">
        <v>126</v>
      </c>
      <c r="E192" s="209" t="s">
        <v>1114</v>
      </c>
      <c r="F192" s="210" t="s">
        <v>1115</v>
      </c>
      <c r="G192" s="211" t="s">
        <v>300</v>
      </c>
      <c r="H192" s="212">
        <v>4</v>
      </c>
      <c r="I192" s="213"/>
      <c r="J192" s="214">
        <f>ROUND(I192*H192,2)</f>
        <v>0</v>
      </c>
      <c r="K192" s="215"/>
      <c r="L192" s="47"/>
      <c r="M192" s="216" t="s">
        <v>19</v>
      </c>
      <c r="N192" s="217" t="s">
        <v>42</v>
      </c>
      <c r="O192" s="87"/>
      <c r="P192" s="218">
        <f>O192*H192</f>
        <v>0</v>
      </c>
      <c r="Q192" s="218">
        <v>0.45937</v>
      </c>
      <c r="R192" s="218">
        <f>Q192*H192</f>
        <v>1.83748</v>
      </c>
      <c r="S192" s="218">
        <v>0</v>
      </c>
      <c r="T192" s="21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0" t="s">
        <v>130</v>
      </c>
      <c r="AT192" s="220" t="s">
        <v>126</v>
      </c>
      <c r="AU192" s="220" t="s">
        <v>81</v>
      </c>
      <c r="AY192" s="20" t="s">
        <v>124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20" t="s">
        <v>79</v>
      </c>
      <c r="BK192" s="221">
        <f>ROUND(I192*H192,2)</f>
        <v>0</v>
      </c>
      <c r="BL192" s="20" t="s">
        <v>130</v>
      </c>
      <c r="BM192" s="220" t="s">
        <v>1116</v>
      </c>
    </row>
    <row r="193" s="2" customFormat="1">
      <c r="A193" s="41"/>
      <c r="B193" s="42"/>
      <c r="C193" s="43"/>
      <c r="D193" s="222" t="s">
        <v>132</v>
      </c>
      <c r="E193" s="43"/>
      <c r="F193" s="223" t="s">
        <v>1117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132</v>
      </c>
      <c r="AU193" s="20" t="s">
        <v>81</v>
      </c>
    </row>
    <row r="194" s="2" customFormat="1">
      <c r="A194" s="41"/>
      <c r="B194" s="42"/>
      <c r="C194" s="43"/>
      <c r="D194" s="227" t="s">
        <v>134</v>
      </c>
      <c r="E194" s="43"/>
      <c r="F194" s="228" t="s">
        <v>1118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134</v>
      </c>
      <c r="AU194" s="20" t="s">
        <v>81</v>
      </c>
    </row>
    <row r="195" s="2" customFormat="1" ht="16.5" customHeight="1">
      <c r="A195" s="41"/>
      <c r="B195" s="42"/>
      <c r="C195" s="208" t="s">
        <v>308</v>
      </c>
      <c r="D195" s="208" t="s">
        <v>126</v>
      </c>
      <c r="E195" s="209" t="s">
        <v>1119</v>
      </c>
      <c r="F195" s="210" t="s">
        <v>1120</v>
      </c>
      <c r="G195" s="211" t="s">
        <v>166</v>
      </c>
      <c r="H195" s="212">
        <v>225</v>
      </c>
      <c r="I195" s="213"/>
      <c r="J195" s="214">
        <f>ROUND(I195*H195,2)</f>
        <v>0</v>
      </c>
      <c r="K195" s="215"/>
      <c r="L195" s="47"/>
      <c r="M195" s="216" t="s">
        <v>19</v>
      </c>
      <c r="N195" s="217" t="s">
        <v>42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130</v>
      </c>
      <c r="AT195" s="220" t="s">
        <v>126</v>
      </c>
      <c r="AU195" s="220" t="s">
        <v>81</v>
      </c>
      <c r="AY195" s="20" t="s">
        <v>124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79</v>
      </c>
      <c r="BK195" s="221">
        <f>ROUND(I195*H195,2)</f>
        <v>0</v>
      </c>
      <c r="BL195" s="20" t="s">
        <v>130</v>
      </c>
      <c r="BM195" s="220" t="s">
        <v>1121</v>
      </c>
    </row>
    <row r="196" s="2" customFormat="1">
      <c r="A196" s="41"/>
      <c r="B196" s="42"/>
      <c r="C196" s="43"/>
      <c r="D196" s="222" t="s">
        <v>132</v>
      </c>
      <c r="E196" s="43"/>
      <c r="F196" s="223" t="s">
        <v>1122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132</v>
      </c>
      <c r="AU196" s="20" t="s">
        <v>81</v>
      </c>
    </row>
    <row r="197" s="2" customFormat="1">
      <c r="A197" s="41"/>
      <c r="B197" s="42"/>
      <c r="C197" s="43"/>
      <c r="D197" s="227" t="s">
        <v>134</v>
      </c>
      <c r="E197" s="43"/>
      <c r="F197" s="228" t="s">
        <v>1123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134</v>
      </c>
      <c r="AU197" s="20" t="s">
        <v>81</v>
      </c>
    </row>
    <row r="198" s="2" customFormat="1" ht="16.5" customHeight="1">
      <c r="A198" s="41"/>
      <c r="B198" s="42"/>
      <c r="C198" s="208" t="s">
        <v>317</v>
      </c>
      <c r="D198" s="208" t="s">
        <v>126</v>
      </c>
      <c r="E198" s="209" t="s">
        <v>1124</v>
      </c>
      <c r="F198" s="210" t="s">
        <v>1125</v>
      </c>
      <c r="G198" s="211" t="s">
        <v>300</v>
      </c>
      <c r="H198" s="212">
        <v>1</v>
      </c>
      <c r="I198" s="213"/>
      <c r="J198" s="214">
        <f>ROUND(I198*H198,2)</f>
        <v>0</v>
      </c>
      <c r="K198" s="215"/>
      <c r="L198" s="47"/>
      <c r="M198" s="216" t="s">
        <v>19</v>
      </c>
      <c r="N198" s="217" t="s">
        <v>42</v>
      </c>
      <c r="O198" s="87"/>
      <c r="P198" s="218">
        <f>O198*H198</f>
        <v>0</v>
      </c>
      <c r="Q198" s="218">
        <v>0.010186000000000001</v>
      </c>
      <c r="R198" s="218">
        <f>Q198*H198</f>
        <v>0.010186000000000001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130</v>
      </c>
      <c r="AT198" s="220" t="s">
        <v>126</v>
      </c>
      <c r="AU198" s="220" t="s">
        <v>81</v>
      </c>
      <c r="AY198" s="20" t="s">
        <v>124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79</v>
      </c>
      <c r="BK198" s="221">
        <f>ROUND(I198*H198,2)</f>
        <v>0</v>
      </c>
      <c r="BL198" s="20" t="s">
        <v>130</v>
      </c>
      <c r="BM198" s="220" t="s">
        <v>1126</v>
      </c>
    </row>
    <row r="199" s="2" customFormat="1">
      <c r="A199" s="41"/>
      <c r="B199" s="42"/>
      <c r="C199" s="43"/>
      <c r="D199" s="222" t="s">
        <v>132</v>
      </c>
      <c r="E199" s="43"/>
      <c r="F199" s="223" t="s">
        <v>1125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132</v>
      </c>
      <c r="AU199" s="20" t="s">
        <v>81</v>
      </c>
    </row>
    <row r="200" s="2" customFormat="1">
      <c r="A200" s="41"/>
      <c r="B200" s="42"/>
      <c r="C200" s="43"/>
      <c r="D200" s="227" t="s">
        <v>134</v>
      </c>
      <c r="E200" s="43"/>
      <c r="F200" s="228" t="s">
        <v>1127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134</v>
      </c>
      <c r="AU200" s="20" t="s">
        <v>81</v>
      </c>
    </row>
    <row r="201" s="2" customFormat="1" ht="16.5" customHeight="1">
      <c r="A201" s="41"/>
      <c r="B201" s="42"/>
      <c r="C201" s="262" t="s">
        <v>325</v>
      </c>
      <c r="D201" s="262" t="s">
        <v>224</v>
      </c>
      <c r="E201" s="263" t="s">
        <v>1128</v>
      </c>
      <c r="F201" s="264" t="s">
        <v>1129</v>
      </c>
      <c r="G201" s="265" t="s">
        <v>300</v>
      </c>
      <c r="H201" s="266">
        <v>1</v>
      </c>
      <c r="I201" s="267"/>
      <c r="J201" s="268">
        <f>ROUND(I201*H201,2)</f>
        <v>0</v>
      </c>
      <c r="K201" s="269"/>
      <c r="L201" s="270"/>
      <c r="M201" s="271" t="s">
        <v>19</v>
      </c>
      <c r="N201" s="272" t="s">
        <v>42</v>
      </c>
      <c r="O201" s="87"/>
      <c r="P201" s="218">
        <f>O201*H201</f>
        <v>0</v>
      </c>
      <c r="Q201" s="218">
        <v>0.52600000000000002</v>
      </c>
      <c r="R201" s="218">
        <f>Q201*H201</f>
        <v>0.52600000000000002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192</v>
      </c>
      <c r="AT201" s="220" t="s">
        <v>224</v>
      </c>
      <c r="AU201" s="220" t="s">
        <v>81</v>
      </c>
      <c r="AY201" s="20" t="s">
        <v>124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79</v>
      </c>
      <c r="BK201" s="221">
        <f>ROUND(I201*H201,2)</f>
        <v>0</v>
      </c>
      <c r="BL201" s="20" t="s">
        <v>130</v>
      </c>
      <c r="BM201" s="220" t="s">
        <v>1130</v>
      </c>
    </row>
    <row r="202" s="2" customFormat="1">
      <c r="A202" s="41"/>
      <c r="B202" s="42"/>
      <c r="C202" s="43"/>
      <c r="D202" s="222" t="s">
        <v>132</v>
      </c>
      <c r="E202" s="43"/>
      <c r="F202" s="223" t="s">
        <v>1129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132</v>
      </c>
      <c r="AU202" s="20" t="s">
        <v>81</v>
      </c>
    </row>
    <row r="203" s="2" customFormat="1">
      <c r="A203" s="41"/>
      <c r="B203" s="42"/>
      <c r="C203" s="43"/>
      <c r="D203" s="222" t="s">
        <v>136</v>
      </c>
      <c r="E203" s="43"/>
      <c r="F203" s="229" t="s">
        <v>1131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136</v>
      </c>
      <c r="AU203" s="20" t="s">
        <v>81</v>
      </c>
    </row>
    <row r="204" s="2" customFormat="1" ht="16.5" customHeight="1">
      <c r="A204" s="41"/>
      <c r="B204" s="42"/>
      <c r="C204" s="262" t="s">
        <v>331</v>
      </c>
      <c r="D204" s="262" t="s">
        <v>224</v>
      </c>
      <c r="E204" s="263" t="s">
        <v>1132</v>
      </c>
      <c r="F204" s="264" t="s">
        <v>1133</v>
      </c>
      <c r="G204" s="265" t="s">
        <v>300</v>
      </c>
      <c r="H204" s="266">
        <v>2</v>
      </c>
      <c r="I204" s="267"/>
      <c r="J204" s="268">
        <f>ROUND(I204*H204,2)</f>
        <v>0</v>
      </c>
      <c r="K204" s="269"/>
      <c r="L204" s="270"/>
      <c r="M204" s="271" t="s">
        <v>19</v>
      </c>
      <c r="N204" s="272" t="s">
        <v>42</v>
      </c>
      <c r="O204" s="87"/>
      <c r="P204" s="218">
        <f>O204*H204</f>
        <v>0</v>
      </c>
      <c r="Q204" s="218">
        <v>0.002</v>
      </c>
      <c r="R204" s="218">
        <f>Q204*H204</f>
        <v>0.0040000000000000001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192</v>
      </c>
      <c r="AT204" s="220" t="s">
        <v>224</v>
      </c>
      <c r="AU204" s="220" t="s">
        <v>81</v>
      </c>
      <c r="AY204" s="20" t="s">
        <v>124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79</v>
      </c>
      <c r="BK204" s="221">
        <f>ROUND(I204*H204,2)</f>
        <v>0</v>
      </c>
      <c r="BL204" s="20" t="s">
        <v>130</v>
      </c>
      <c r="BM204" s="220" t="s">
        <v>1134</v>
      </c>
    </row>
    <row r="205" s="2" customFormat="1">
      <c r="A205" s="41"/>
      <c r="B205" s="42"/>
      <c r="C205" s="43"/>
      <c r="D205" s="222" t="s">
        <v>132</v>
      </c>
      <c r="E205" s="43"/>
      <c r="F205" s="223" t="s">
        <v>1133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132</v>
      </c>
      <c r="AU205" s="20" t="s">
        <v>81</v>
      </c>
    </row>
    <row r="206" s="2" customFormat="1">
      <c r="A206" s="41"/>
      <c r="B206" s="42"/>
      <c r="C206" s="43"/>
      <c r="D206" s="222" t="s">
        <v>136</v>
      </c>
      <c r="E206" s="43"/>
      <c r="F206" s="229" t="s">
        <v>1131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136</v>
      </c>
      <c r="AU206" s="20" t="s">
        <v>81</v>
      </c>
    </row>
    <row r="207" s="2" customFormat="1" ht="16.5" customHeight="1">
      <c r="A207" s="41"/>
      <c r="B207" s="42"/>
      <c r="C207" s="208" t="s">
        <v>338</v>
      </c>
      <c r="D207" s="208" t="s">
        <v>126</v>
      </c>
      <c r="E207" s="209" t="s">
        <v>1135</v>
      </c>
      <c r="F207" s="210" t="s">
        <v>1136</v>
      </c>
      <c r="G207" s="211" t="s">
        <v>300</v>
      </c>
      <c r="H207" s="212">
        <v>1</v>
      </c>
      <c r="I207" s="213"/>
      <c r="J207" s="214">
        <f>ROUND(I207*H207,2)</f>
        <v>0</v>
      </c>
      <c r="K207" s="215"/>
      <c r="L207" s="47"/>
      <c r="M207" s="216" t="s">
        <v>19</v>
      </c>
      <c r="N207" s="217" t="s">
        <v>42</v>
      </c>
      <c r="O207" s="87"/>
      <c r="P207" s="218">
        <f>O207*H207</f>
        <v>0</v>
      </c>
      <c r="Q207" s="218">
        <v>0.01248</v>
      </c>
      <c r="R207" s="218">
        <f>Q207*H207</f>
        <v>0.01248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130</v>
      </c>
      <c r="AT207" s="220" t="s">
        <v>126</v>
      </c>
      <c r="AU207" s="220" t="s">
        <v>81</v>
      </c>
      <c r="AY207" s="20" t="s">
        <v>124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79</v>
      </c>
      <c r="BK207" s="221">
        <f>ROUND(I207*H207,2)</f>
        <v>0</v>
      </c>
      <c r="BL207" s="20" t="s">
        <v>130</v>
      </c>
      <c r="BM207" s="220" t="s">
        <v>1137</v>
      </c>
    </row>
    <row r="208" s="2" customFormat="1">
      <c r="A208" s="41"/>
      <c r="B208" s="42"/>
      <c r="C208" s="43"/>
      <c r="D208" s="222" t="s">
        <v>132</v>
      </c>
      <c r="E208" s="43"/>
      <c r="F208" s="223" t="s">
        <v>1136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132</v>
      </c>
      <c r="AU208" s="20" t="s">
        <v>81</v>
      </c>
    </row>
    <row r="209" s="2" customFormat="1">
      <c r="A209" s="41"/>
      <c r="B209" s="42"/>
      <c r="C209" s="43"/>
      <c r="D209" s="227" t="s">
        <v>134</v>
      </c>
      <c r="E209" s="43"/>
      <c r="F209" s="228" t="s">
        <v>1138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134</v>
      </c>
      <c r="AU209" s="20" t="s">
        <v>81</v>
      </c>
    </row>
    <row r="210" s="2" customFormat="1" ht="16.5" customHeight="1">
      <c r="A210" s="41"/>
      <c r="B210" s="42"/>
      <c r="C210" s="262" t="s">
        <v>344</v>
      </c>
      <c r="D210" s="262" t="s">
        <v>224</v>
      </c>
      <c r="E210" s="263" t="s">
        <v>1139</v>
      </c>
      <c r="F210" s="264" t="s">
        <v>1140</v>
      </c>
      <c r="G210" s="265" t="s">
        <v>300</v>
      </c>
      <c r="H210" s="266">
        <v>1</v>
      </c>
      <c r="I210" s="267"/>
      <c r="J210" s="268">
        <f>ROUND(I210*H210,2)</f>
        <v>0</v>
      </c>
      <c r="K210" s="269"/>
      <c r="L210" s="270"/>
      <c r="M210" s="271" t="s">
        <v>19</v>
      </c>
      <c r="N210" s="272" t="s">
        <v>42</v>
      </c>
      <c r="O210" s="87"/>
      <c r="P210" s="218">
        <f>O210*H210</f>
        <v>0</v>
      </c>
      <c r="Q210" s="218">
        <v>0.54800000000000004</v>
      </c>
      <c r="R210" s="218">
        <f>Q210*H210</f>
        <v>0.54800000000000004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192</v>
      </c>
      <c r="AT210" s="220" t="s">
        <v>224</v>
      </c>
      <c r="AU210" s="220" t="s">
        <v>81</v>
      </c>
      <c r="AY210" s="20" t="s">
        <v>124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79</v>
      </c>
      <c r="BK210" s="221">
        <f>ROUND(I210*H210,2)</f>
        <v>0</v>
      </c>
      <c r="BL210" s="20" t="s">
        <v>130</v>
      </c>
      <c r="BM210" s="220" t="s">
        <v>1141</v>
      </c>
    </row>
    <row r="211" s="2" customFormat="1">
      <c r="A211" s="41"/>
      <c r="B211" s="42"/>
      <c r="C211" s="43"/>
      <c r="D211" s="222" t="s">
        <v>132</v>
      </c>
      <c r="E211" s="43"/>
      <c r="F211" s="223" t="s">
        <v>1140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132</v>
      </c>
      <c r="AU211" s="20" t="s">
        <v>81</v>
      </c>
    </row>
    <row r="212" s="2" customFormat="1">
      <c r="A212" s="41"/>
      <c r="B212" s="42"/>
      <c r="C212" s="43"/>
      <c r="D212" s="222" t="s">
        <v>136</v>
      </c>
      <c r="E212" s="43"/>
      <c r="F212" s="229" t="s">
        <v>1131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136</v>
      </c>
      <c r="AU212" s="20" t="s">
        <v>81</v>
      </c>
    </row>
    <row r="213" s="2" customFormat="1" ht="16.5" customHeight="1">
      <c r="A213" s="41"/>
      <c r="B213" s="42"/>
      <c r="C213" s="208" t="s">
        <v>350</v>
      </c>
      <c r="D213" s="208" t="s">
        <v>126</v>
      </c>
      <c r="E213" s="209" t="s">
        <v>1142</v>
      </c>
      <c r="F213" s="210" t="s">
        <v>1143</v>
      </c>
      <c r="G213" s="211" t="s">
        <v>300</v>
      </c>
      <c r="H213" s="212">
        <v>1</v>
      </c>
      <c r="I213" s="213"/>
      <c r="J213" s="214">
        <f>ROUND(I213*H213,2)</f>
        <v>0</v>
      </c>
      <c r="K213" s="215"/>
      <c r="L213" s="47"/>
      <c r="M213" s="216" t="s">
        <v>19</v>
      </c>
      <c r="N213" s="217" t="s">
        <v>42</v>
      </c>
      <c r="O213" s="87"/>
      <c r="P213" s="218">
        <f>O213*H213</f>
        <v>0</v>
      </c>
      <c r="Q213" s="218">
        <v>0.028538000000000001</v>
      </c>
      <c r="R213" s="218">
        <f>Q213*H213</f>
        <v>0.028538000000000001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130</v>
      </c>
      <c r="AT213" s="220" t="s">
        <v>126</v>
      </c>
      <c r="AU213" s="220" t="s">
        <v>81</v>
      </c>
      <c r="AY213" s="20" t="s">
        <v>124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79</v>
      </c>
      <c r="BK213" s="221">
        <f>ROUND(I213*H213,2)</f>
        <v>0</v>
      </c>
      <c r="BL213" s="20" t="s">
        <v>130</v>
      </c>
      <c r="BM213" s="220" t="s">
        <v>1144</v>
      </c>
    </row>
    <row r="214" s="2" customFormat="1">
      <c r="A214" s="41"/>
      <c r="B214" s="42"/>
      <c r="C214" s="43"/>
      <c r="D214" s="222" t="s">
        <v>132</v>
      </c>
      <c r="E214" s="43"/>
      <c r="F214" s="223" t="s">
        <v>1143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132</v>
      </c>
      <c r="AU214" s="20" t="s">
        <v>81</v>
      </c>
    </row>
    <row r="215" s="2" customFormat="1">
      <c r="A215" s="41"/>
      <c r="B215" s="42"/>
      <c r="C215" s="43"/>
      <c r="D215" s="227" t="s">
        <v>134</v>
      </c>
      <c r="E215" s="43"/>
      <c r="F215" s="228" t="s">
        <v>1145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134</v>
      </c>
      <c r="AU215" s="20" t="s">
        <v>81</v>
      </c>
    </row>
    <row r="216" s="2" customFormat="1" ht="16.5" customHeight="1">
      <c r="A216" s="41"/>
      <c r="B216" s="42"/>
      <c r="C216" s="262" t="s">
        <v>359</v>
      </c>
      <c r="D216" s="262" t="s">
        <v>224</v>
      </c>
      <c r="E216" s="263" t="s">
        <v>1146</v>
      </c>
      <c r="F216" s="264" t="s">
        <v>1147</v>
      </c>
      <c r="G216" s="265" t="s">
        <v>300</v>
      </c>
      <c r="H216" s="266">
        <v>1</v>
      </c>
      <c r="I216" s="267"/>
      <c r="J216" s="268">
        <f>ROUND(I216*H216,2)</f>
        <v>0</v>
      </c>
      <c r="K216" s="269"/>
      <c r="L216" s="270"/>
      <c r="M216" s="271" t="s">
        <v>19</v>
      </c>
      <c r="N216" s="272" t="s">
        <v>42</v>
      </c>
      <c r="O216" s="87"/>
      <c r="P216" s="218">
        <f>O216*H216</f>
        <v>0</v>
      </c>
      <c r="Q216" s="218">
        <v>1.6000000000000001</v>
      </c>
      <c r="R216" s="218">
        <f>Q216*H216</f>
        <v>1.6000000000000001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192</v>
      </c>
      <c r="AT216" s="220" t="s">
        <v>224</v>
      </c>
      <c r="AU216" s="220" t="s">
        <v>81</v>
      </c>
      <c r="AY216" s="20" t="s">
        <v>124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79</v>
      </c>
      <c r="BK216" s="221">
        <f>ROUND(I216*H216,2)</f>
        <v>0</v>
      </c>
      <c r="BL216" s="20" t="s">
        <v>130</v>
      </c>
      <c r="BM216" s="220" t="s">
        <v>1148</v>
      </c>
    </row>
    <row r="217" s="2" customFormat="1">
      <c r="A217" s="41"/>
      <c r="B217" s="42"/>
      <c r="C217" s="43"/>
      <c r="D217" s="222" t="s">
        <v>132</v>
      </c>
      <c r="E217" s="43"/>
      <c r="F217" s="223" t="s">
        <v>1147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132</v>
      </c>
      <c r="AU217" s="20" t="s">
        <v>81</v>
      </c>
    </row>
    <row r="218" s="2" customFormat="1" ht="16.5" customHeight="1">
      <c r="A218" s="41"/>
      <c r="B218" s="42"/>
      <c r="C218" s="208" t="s">
        <v>367</v>
      </c>
      <c r="D218" s="208" t="s">
        <v>126</v>
      </c>
      <c r="E218" s="209" t="s">
        <v>1149</v>
      </c>
      <c r="F218" s="210" t="s">
        <v>1150</v>
      </c>
      <c r="G218" s="211" t="s">
        <v>300</v>
      </c>
      <c r="H218" s="212">
        <v>6</v>
      </c>
      <c r="I218" s="213"/>
      <c r="J218" s="214">
        <f>ROUND(I218*H218,2)</f>
        <v>0</v>
      </c>
      <c r="K218" s="215"/>
      <c r="L218" s="47"/>
      <c r="M218" s="216" t="s">
        <v>19</v>
      </c>
      <c r="N218" s="217" t="s">
        <v>42</v>
      </c>
      <c r="O218" s="87"/>
      <c r="P218" s="218">
        <f>O218*H218</f>
        <v>0</v>
      </c>
      <c r="Q218" s="218">
        <v>0.10832700000000001</v>
      </c>
      <c r="R218" s="218">
        <f>Q218*H218</f>
        <v>0.64996200000000004</v>
      </c>
      <c r="S218" s="218">
        <v>0</v>
      </c>
      <c r="T218" s="219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0" t="s">
        <v>130</v>
      </c>
      <c r="AT218" s="220" t="s">
        <v>126</v>
      </c>
      <c r="AU218" s="220" t="s">
        <v>81</v>
      </c>
      <c r="AY218" s="20" t="s">
        <v>124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20" t="s">
        <v>79</v>
      </c>
      <c r="BK218" s="221">
        <f>ROUND(I218*H218,2)</f>
        <v>0</v>
      </c>
      <c r="BL218" s="20" t="s">
        <v>130</v>
      </c>
      <c r="BM218" s="220" t="s">
        <v>1151</v>
      </c>
    </row>
    <row r="219" s="2" customFormat="1">
      <c r="A219" s="41"/>
      <c r="B219" s="42"/>
      <c r="C219" s="43"/>
      <c r="D219" s="222" t="s">
        <v>132</v>
      </c>
      <c r="E219" s="43"/>
      <c r="F219" s="223" t="s">
        <v>1152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132</v>
      </c>
      <c r="AU219" s="20" t="s">
        <v>81</v>
      </c>
    </row>
    <row r="220" s="2" customFormat="1">
      <c r="A220" s="41"/>
      <c r="B220" s="42"/>
      <c r="C220" s="43"/>
      <c r="D220" s="227" t="s">
        <v>134</v>
      </c>
      <c r="E220" s="43"/>
      <c r="F220" s="228" t="s">
        <v>1153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134</v>
      </c>
      <c r="AU220" s="20" t="s">
        <v>81</v>
      </c>
    </row>
    <row r="221" s="2" customFormat="1" ht="16.5" customHeight="1">
      <c r="A221" s="41"/>
      <c r="B221" s="42"/>
      <c r="C221" s="208" t="s">
        <v>374</v>
      </c>
      <c r="D221" s="208" t="s">
        <v>126</v>
      </c>
      <c r="E221" s="209" t="s">
        <v>1154</v>
      </c>
      <c r="F221" s="210" t="s">
        <v>1155</v>
      </c>
      <c r="G221" s="211" t="s">
        <v>300</v>
      </c>
      <c r="H221" s="212">
        <v>2</v>
      </c>
      <c r="I221" s="213"/>
      <c r="J221" s="214">
        <f>ROUND(I221*H221,2)</f>
        <v>0</v>
      </c>
      <c r="K221" s="215"/>
      <c r="L221" s="47"/>
      <c r="M221" s="216" t="s">
        <v>19</v>
      </c>
      <c r="N221" s="217" t="s">
        <v>42</v>
      </c>
      <c r="O221" s="87"/>
      <c r="P221" s="218">
        <f>O221*H221</f>
        <v>0</v>
      </c>
      <c r="Q221" s="218">
        <v>0.112165</v>
      </c>
      <c r="R221" s="218">
        <f>Q221*H221</f>
        <v>0.22433</v>
      </c>
      <c r="S221" s="218">
        <v>0</v>
      </c>
      <c r="T221" s="219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0" t="s">
        <v>130</v>
      </c>
      <c r="AT221" s="220" t="s">
        <v>126</v>
      </c>
      <c r="AU221" s="220" t="s">
        <v>81</v>
      </c>
      <c r="AY221" s="20" t="s">
        <v>124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20" t="s">
        <v>79</v>
      </c>
      <c r="BK221" s="221">
        <f>ROUND(I221*H221,2)</f>
        <v>0</v>
      </c>
      <c r="BL221" s="20" t="s">
        <v>130</v>
      </c>
      <c r="BM221" s="220" t="s">
        <v>1156</v>
      </c>
    </row>
    <row r="222" s="2" customFormat="1">
      <c r="A222" s="41"/>
      <c r="B222" s="42"/>
      <c r="C222" s="43"/>
      <c r="D222" s="222" t="s">
        <v>132</v>
      </c>
      <c r="E222" s="43"/>
      <c r="F222" s="223" t="s">
        <v>1157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132</v>
      </c>
      <c r="AU222" s="20" t="s">
        <v>81</v>
      </c>
    </row>
    <row r="223" s="2" customFormat="1">
      <c r="A223" s="41"/>
      <c r="B223" s="42"/>
      <c r="C223" s="43"/>
      <c r="D223" s="227" t="s">
        <v>134</v>
      </c>
      <c r="E223" s="43"/>
      <c r="F223" s="228" t="s">
        <v>1158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134</v>
      </c>
      <c r="AU223" s="20" t="s">
        <v>81</v>
      </c>
    </row>
    <row r="224" s="2" customFormat="1" ht="16.5" customHeight="1">
      <c r="A224" s="41"/>
      <c r="B224" s="42"/>
      <c r="C224" s="208" t="s">
        <v>382</v>
      </c>
      <c r="D224" s="208" t="s">
        <v>126</v>
      </c>
      <c r="E224" s="209" t="s">
        <v>1159</v>
      </c>
      <c r="F224" s="210" t="s">
        <v>1160</v>
      </c>
      <c r="G224" s="211" t="s">
        <v>300</v>
      </c>
      <c r="H224" s="212">
        <v>1</v>
      </c>
      <c r="I224" s="213"/>
      <c r="J224" s="214">
        <f>ROUND(I224*H224,2)</f>
        <v>0</v>
      </c>
      <c r="K224" s="215"/>
      <c r="L224" s="47"/>
      <c r="M224" s="216" t="s">
        <v>19</v>
      </c>
      <c r="N224" s="217" t="s">
        <v>42</v>
      </c>
      <c r="O224" s="87"/>
      <c r="P224" s="218">
        <f>O224*H224</f>
        <v>0</v>
      </c>
      <c r="Q224" s="218">
        <v>0.112165</v>
      </c>
      <c r="R224" s="218">
        <f>Q224*H224</f>
        <v>0.112165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130</v>
      </c>
      <c r="AT224" s="220" t="s">
        <v>126</v>
      </c>
      <c r="AU224" s="220" t="s">
        <v>81</v>
      </c>
      <c r="AY224" s="20" t="s">
        <v>124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79</v>
      </c>
      <c r="BK224" s="221">
        <f>ROUND(I224*H224,2)</f>
        <v>0</v>
      </c>
      <c r="BL224" s="20" t="s">
        <v>130</v>
      </c>
      <c r="BM224" s="220" t="s">
        <v>1161</v>
      </c>
    </row>
    <row r="225" s="2" customFormat="1">
      <c r="A225" s="41"/>
      <c r="B225" s="42"/>
      <c r="C225" s="43"/>
      <c r="D225" s="222" t="s">
        <v>132</v>
      </c>
      <c r="E225" s="43"/>
      <c r="F225" s="223" t="s">
        <v>1162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132</v>
      </c>
      <c r="AU225" s="20" t="s">
        <v>81</v>
      </c>
    </row>
    <row r="226" s="2" customFormat="1">
      <c r="A226" s="41"/>
      <c r="B226" s="42"/>
      <c r="C226" s="43"/>
      <c r="D226" s="227" t="s">
        <v>134</v>
      </c>
      <c r="E226" s="43"/>
      <c r="F226" s="228" t="s">
        <v>1163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134</v>
      </c>
      <c r="AU226" s="20" t="s">
        <v>81</v>
      </c>
    </row>
    <row r="227" s="2" customFormat="1" ht="16.5" customHeight="1">
      <c r="A227" s="41"/>
      <c r="B227" s="42"/>
      <c r="C227" s="208" t="s">
        <v>388</v>
      </c>
      <c r="D227" s="208" t="s">
        <v>126</v>
      </c>
      <c r="E227" s="209" t="s">
        <v>1164</v>
      </c>
      <c r="F227" s="210" t="s">
        <v>1165</v>
      </c>
      <c r="G227" s="211" t="s">
        <v>300</v>
      </c>
      <c r="H227" s="212">
        <v>9</v>
      </c>
      <c r="I227" s="213"/>
      <c r="J227" s="214">
        <f>ROUND(I227*H227,2)</f>
        <v>0</v>
      </c>
      <c r="K227" s="215"/>
      <c r="L227" s="47"/>
      <c r="M227" s="216" t="s">
        <v>19</v>
      </c>
      <c r="N227" s="217" t="s">
        <v>42</v>
      </c>
      <c r="O227" s="87"/>
      <c r="P227" s="218">
        <f>O227*H227</f>
        <v>0</v>
      </c>
      <c r="Q227" s="218">
        <v>0.012120000000000001</v>
      </c>
      <c r="R227" s="218">
        <f>Q227*H227</f>
        <v>0.10908000000000001</v>
      </c>
      <c r="S227" s="218">
        <v>0</v>
      </c>
      <c r="T227" s="219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0" t="s">
        <v>130</v>
      </c>
      <c r="AT227" s="220" t="s">
        <v>126</v>
      </c>
      <c r="AU227" s="220" t="s">
        <v>81</v>
      </c>
      <c r="AY227" s="20" t="s">
        <v>124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20" t="s">
        <v>79</v>
      </c>
      <c r="BK227" s="221">
        <f>ROUND(I227*H227,2)</f>
        <v>0</v>
      </c>
      <c r="BL227" s="20" t="s">
        <v>130</v>
      </c>
      <c r="BM227" s="220" t="s">
        <v>1166</v>
      </c>
    </row>
    <row r="228" s="2" customFormat="1">
      <c r="A228" s="41"/>
      <c r="B228" s="42"/>
      <c r="C228" s="43"/>
      <c r="D228" s="222" t="s">
        <v>132</v>
      </c>
      <c r="E228" s="43"/>
      <c r="F228" s="223" t="s">
        <v>1167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132</v>
      </c>
      <c r="AU228" s="20" t="s">
        <v>81</v>
      </c>
    </row>
    <row r="229" s="2" customFormat="1">
      <c r="A229" s="41"/>
      <c r="B229" s="42"/>
      <c r="C229" s="43"/>
      <c r="D229" s="227" t="s">
        <v>134</v>
      </c>
      <c r="E229" s="43"/>
      <c r="F229" s="228" t="s">
        <v>1168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134</v>
      </c>
      <c r="AU229" s="20" t="s">
        <v>81</v>
      </c>
    </row>
    <row r="230" s="2" customFormat="1" ht="16.5" customHeight="1">
      <c r="A230" s="41"/>
      <c r="B230" s="42"/>
      <c r="C230" s="208" t="s">
        <v>394</v>
      </c>
      <c r="D230" s="208" t="s">
        <v>126</v>
      </c>
      <c r="E230" s="209" t="s">
        <v>1169</v>
      </c>
      <c r="F230" s="210" t="s">
        <v>1170</v>
      </c>
      <c r="G230" s="211" t="s">
        <v>300</v>
      </c>
      <c r="H230" s="212">
        <v>9</v>
      </c>
      <c r="I230" s="213"/>
      <c r="J230" s="214">
        <f>ROUND(I230*H230,2)</f>
        <v>0</v>
      </c>
      <c r="K230" s="215"/>
      <c r="L230" s="47"/>
      <c r="M230" s="216" t="s">
        <v>19</v>
      </c>
      <c r="N230" s="217" t="s">
        <v>42</v>
      </c>
      <c r="O230" s="87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0" t="s">
        <v>130</v>
      </c>
      <c r="AT230" s="220" t="s">
        <v>126</v>
      </c>
      <c r="AU230" s="220" t="s">
        <v>81</v>
      </c>
      <c r="AY230" s="20" t="s">
        <v>124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20" t="s">
        <v>79</v>
      </c>
      <c r="BK230" s="221">
        <f>ROUND(I230*H230,2)</f>
        <v>0</v>
      </c>
      <c r="BL230" s="20" t="s">
        <v>130</v>
      </c>
      <c r="BM230" s="220" t="s">
        <v>1171</v>
      </c>
    </row>
    <row r="231" s="2" customFormat="1">
      <c r="A231" s="41"/>
      <c r="B231" s="42"/>
      <c r="C231" s="43"/>
      <c r="D231" s="222" t="s">
        <v>132</v>
      </c>
      <c r="E231" s="43"/>
      <c r="F231" s="223" t="s">
        <v>1172</v>
      </c>
      <c r="G231" s="43"/>
      <c r="H231" s="43"/>
      <c r="I231" s="224"/>
      <c r="J231" s="43"/>
      <c r="K231" s="43"/>
      <c r="L231" s="47"/>
      <c r="M231" s="225"/>
      <c r="N231" s="226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132</v>
      </c>
      <c r="AU231" s="20" t="s">
        <v>81</v>
      </c>
    </row>
    <row r="232" s="2" customFormat="1">
      <c r="A232" s="41"/>
      <c r="B232" s="42"/>
      <c r="C232" s="43"/>
      <c r="D232" s="227" t="s">
        <v>134</v>
      </c>
      <c r="E232" s="43"/>
      <c r="F232" s="228" t="s">
        <v>1173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134</v>
      </c>
      <c r="AU232" s="20" t="s">
        <v>81</v>
      </c>
    </row>
    <row r="233" s="2" customFormat="1" ht="21.75" customHeight="1">
      <c r="A233" s="41"/>
      <c r="B233" s="42"/>
      <c r="C233" s="208" t="s">
        <v>400</v>
      </c>
      <c r="D233" s="208" t="s">
        <v>126</v>
      </c>
      <c r="E233" s="209" t="s">
        <v>1174</v>
      </c>
      <c r="F233" s="210" t="s">
        <v>1175</v>
      </c>
      <c r="G233" s="211" t="s">
        <v>300</v>
      </c>
      <c r="H233" s="212">
        <v>9</v>
      </c>
      <c r="I233" s="213"/>
      <c r="J233" s="214">
        <f>ROUND(I233*H233,2)</f>
        <v>0</v>
      </c>
      <c r="K233" s="215"/>
      <c r="L233" s="47"/>
      <c r="M233" s="216" t="s">
        <v>19</v>
      </c>
      <c r="N233" s="217" t="s">
        <v>42</v>
      </c>
      <c r="O233" s="87"/>
      <c r="P233" s="218">
        <f>O233*H233</f>
        <v>0</v>
      </c>
      <c r="Q233" s="218">
        <v>0.092920000000000003</v>
      </c>
      <c r="R233" s="218">
        <f>Q233*H233</f>
        <v>0.83628000000000002</v>
      </c>
      <c r="S233" s="218">
        <v>0</v>
      </c>
      <c r="T233" s="219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0" t="s">
        <v>130</v>
      </c>
      <c r="AT233" s="220" t="s">
        <v>126</v>
      </c>
      <c r="AU233" s="220" t="s">
        <v>81</v>
      </c>
      <c r="AY233" s="20" t="s">
        <v>124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20" t="s">
        <v>79</v>
      </c>
      <c r="BK233" s="221">
        <f>ROUND(I233*H233,2)</f>
        <v>0</v>
      </c>
      <c r="BL233" s="20" t="s">
        <v>130</v>
      </c>
      <c r="BM233" s="220" t="s">
        <v>1176</v>
      </c>
    </row>
    <row r="234" s="2" customFormat="1">
      <c r="A234" s="41"/>
      <c r="B234" s="42"/>
      <c r="C234" s="43"/>
      <c r="D234" s="222" t="s">
        <v>132</v>
      </c>
      <c r="E234" s="43"/>
      <c r="F234" s="223" t="s">
        <v>1177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132</v>
      </c>
      <c r="AU234" s="20" t="s">
        <v>81</v>
      </c>
    </row>
    <row r="235" s="2" customFormat="1">
      <c r="A235" s="41"/>
      <c r="B235" s="42"/>
      <c r="C235" s="43"/>
      <c r="D235" s="227" t="s">
        <v>134</v>
      </c>
      <c r="E235" s="43"/>
      <c r="F235" s="228" t="s">
        <v>1178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134</v>
      </c>
      <c r="AU235" s="20" t="s">
        <v>81</v>
      </c>
    </row>
    <row r="236" s="2" customFormat="1" ht="21.75" customHeight="1">
      <c r="A236" s="41"/>
      <c r="B236" s="42"/>
      <c r="C236" s="208" t="s">
        <v>407</v>
      </c>
      <c r="D236" s="208" t="s">
        <v>126</v>
      </c>
      <c r="E236" s="209" t="s">
        <v>1179</v>
      </c>
      <c r="F236" s="210" t="s">
        <v>1180</v>
      </c>
      <c r="G236" s="211" t="s">
        <v>300</v>
      </c>
      <c r="H236" s="212">
        <v>1</v>
      </c>
      <c r="I236" s="213"/>
      <c r="J236" s="214">
        <f>ROUND(I236*H236,2)</f>
        <v>0</v>
      </c>
      <c r="K236" s="215"/>
      <c r="L236" s="47"/>
      <c r="M236" s="216" t="s">
        <v>19</v>
      </c>
      <c r="N236" s="217" t="s">
        <v>42</v>
      </c>
      <c r="O236" s="87"/>
      <c r="P236" s="218">
        <f>O236*H236</f>
        <v>0</v>
      </c>
      <c r="Q236" s="218">
        <v>0.089999999999999997</v>
      </c>
      <c r="R236" s="218">
        <f>Q236*H236</f>
        <v>0.089999999999999997</v>
      </c>
      <c r="S236" s="218">
        <v>0</v>
      </c>
      <c r="T236" s="219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0" t="s">
        <v>130</v>
      </c>
      <c r="AT236" s="220" t="s">
        <v>126</v>
      </c>
      <c r="AU236" s="220" t="s">
        <v>81</v>
      </c>
      <c r="AY236" s="20" t="s">
        <v>124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20" t="s">
        <v>79</v>
      </c>
      <c r="BK236" s="221">
        <f>ROUND(I236*H236,2)</f>
        <v>0</v>
      </c>
      <c r="BL236" s="20" t="s">
        <v>130</v>
      </c>
      <c r="BM236" s="220" t="s">
        <v>1181</v>
      </c>
    </row>
    <row r="237" s="2" customFormat="1">
      <c r="A237" s="41"/>
      <c r="B237" s="42"/>
      <c r="C237" s="43"/>
      <c r="D237" s="222" t="s">
        <v>132</v>
      </c>
      <c r="E237" s="43"/>
      <c r="F237" s="223" t="s">
        <v>1180</v>
      </c>
      <c r="G237" s="43"/>
      <c r="H237" s="43"/>
      <c r="I237" s="224"/>
      <c r="J237" s="43"/>
      <c r="K237" s="43"/>
      <c r="L237" s="47"/>
      <c r="M237" s="225"/>
      <c r="N237" s="226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132</v>
      </c>
      <c r="AU237" s="20" t="s">
        <v>81</v>
      </c>
    </row>
    <row r="238" s="2" customFormat="1">
      <c r="A238" s="41"/>
      <c r="B238" s="42"/>
      <c r="C238" s="43"/>
      <c r="D238" s="227" t="s">
        <v>134</v>
      </c>
      <c r="E238" s="43"/>
      <c r="F238" s="228" t="s">
        <v>1182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134</v>
      </c>
      <c r="AU238" s="20" t="s">
        <v>81</v>
      </c>
    </row>
    <row r="239" s="2" customFormat="1" ht="16.5" customHeight="1">
      <c r="A239" s="41"/>
      <c r="B239" s="42"/>
      <c r="C239" s="262" t="s">
        <v>412</v>
      </c>
      <c r="D239" s="262" t="s">
        <v>224</v>
      </c>
      <c r="E239" s="263" t="s">
        <v>1183</v>
      </c>
      <c r="F239" s="264" t="s">
        <v>1184</v>
      </c>
      <c r="G239" s="265" t="s">
        <v>300</v>
      </c>
      <c r="H239" s="266">
        <v>1</v>
      </c>
      <c r="I239" s="267"/>
      <c r="J239" s="268">
        <f>ROUND(I239*H239,2)</f>
        <v>0</v>
      </c>
      <c r="K239" s="269"/>
      <c r="L239" s="270"/>
      <c r="M239" s="271" t="s">
        <v>19</v>
      </c>
      <c r="N239" s="272" t="s">
        <v>42</v>
      </c>
      <c r="O239" s="87"/>
      <c r="P239" s="218">
        <f>O239*H239</f>
        <v>0</v>
      </c>
      <c r="Q239" s="218">
        <v>0.19600000000000001</v>
      </c>
      <c r="R239" s="218">
        <f>Q239*H239</f>
        <v>0.19600000000000001</v>
      </c>
      <c r="S239" s="218">
        <v>0</v>
      </c>
      <c r="T239" s="219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0" t="s">
        <v>192</v>
      </c>
      <c r="AT239" s="220" t="s">
        <v>224</v>
      </c>
      <c r="AU239" s="220" t="s">
        <v>81</v>
      </c>
      <c r="AY239" s="20" t="s">
        <v>124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20" t="s">
        <v>79</v>
      </c>
      <c r="BK239" s="221">
        <f>ROUND(I239*H239,2)</f>
        <v>0</v>
      </c>
      <c r="BL239" s="20" t="s">
        <v>130</v>
      </c>
      <c r="BM239" s="220" t="s">
        <v>1185</v>
      </c>
    </row>
    <row r="240" s="2" customFormat="1">
      <c r="A240" s="41"/>
      <c r="B240" s="42"/>
      <c r="C240" s="43"/>
      <c r="D240" s="222" t="s">
        <v>132</v>
      </c>
      <c r="E240" s="43"/>
      <c r="F240" s="223" t="s">
        <v>1184</v>
      </c>
      <c r="G240" s="43"/>
      <c r="H240" s="43"/>
      <c r="I240" s="224"/>
      <c r="J240" s="43"/>
      <c r="K240" s="43"/>
      <c r="L240" s="47"/>
      <c r="M240" s="225"/>
      <c r="N240" s="226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132</v>
      </c>
      <c r="AU240" s="20" t="s">
        <v>81</v>
      </c>
    </row>
    <row r="241" s="2" customFormat="1">
      <c r="A241" s="41"/>
      <c r="B241" s="42"/>
      <c r="C241" s="43"/>
      <c r="D241" s="222" t="s">
        <v>136</v>
      </c>
      <c r="E241" s="43"/>
      <c r="F241" s="229" t="s">
        <v>1131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136</v>
      </c>
      <c r="AU241" s="20" t="s">
        <v>81</v>
      </c>
    </row>
    <row r="242" s="12" customFormat="1" ht="22.8" customHeight="1">
      <c r="A242" s="12"/>
      <c r="B242" s="192"/>
      <c r="C242" s="193"/>
      <c r="D242" s="194" t="s">
        <v>70</v>
      </c>
      <c r="E242" s="206" t="s">
        <v>783</v>
      </c>
      <c r="F242" s="206" t="s">
        <v>784</v>
      </c>
      <c r="G242" s="193"/>
      <c r="H242" s="193"/>
      <c r="I242" s="196"/>
      <c r="J242" s="207">
        <f>BK242</f>
        <v>0</v>
      </c>
      <c r="K242" s="193"/>
      <c r="L242" s="198"/>
      <c r="M242" s="199"/>
      <c r="N242" s="200"/>
      <c r="O242" s="200"/>
      <c r="P242" s="201">
        <f>SUM(P243:P245)</f>
        <v>0</v>
      </c>
      <c r="Q242" s="200"/>
      <c r="R242" s="201">
        <f>SUM(R243:R245)</f>
        <v>0</v>
      </c>
      <c r="S242" s="200"/>
      <c r="T242" s="202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3" t="s">
        <v>79</v>
      </c>
      <c r="AT242" s="204" t="s">
        <v>70</v>
      </c>
      <c r="AU242" s="204" t="s">
        <v>79</v>
      </c>
      <c r="AY242" s="203" t="s">
        <v>124</v>
      </c>
      <c r="BK242" s="205">
        <f>SUM(BK243:BK245)</f>
        <v>0</v>
      </c>
    </row>
    <row r="243" s="2" customFormat="1" ht="16.5" customHeight="1">
      <c r="A243" s="41"/>
      <c r="B243" s="42"/>
      <c r="C243" s="208" t="s">
        <v>418</v>
      </c>
      <c r="D243" s="208" t="s">
        <v>126</v>
      </c>
      <c r="E243" s="209" t="s">
        <v>1186</v>
      </c>
      <c r="F243" s="210" t="s">
        <v>1187</v>
      </c>
      <c r="G243" s="211" t="s">
        <v>209</v>
      </c>
      <c r="H243" s="212">
        <v>19.873999999999999</v>
      </c>
      <c r="I243" s="213"/>
      <c r="J243" s="214">
        <f>ROUND(I243*H243,2)</f>
        <v>0</v>
      </c>
      <c r="K243" s="215"/>
      <c r="L243" s="47"/>
      <c r="M243" s="216" t="s">
        <v>19</v>
      </c>
      <c r="N243" s="217" t="s">
        <v>42</v>
      </c>
      <c r="O243" s="87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130</v>
      </c>
      <c r="AT243" s="220" t="s">
        <v>126</v>
      </c>
      <c r="AU243" s="220" t="s">
        <v>81</v>
      </c>
      <c r="AY243" s="20" t="s">
        <v>124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20" t="s">
        <v>79</v>
      </c>
      <c r="BK243" s="221">
        <f>ROUND(I243*H243,2)</f>
        <v>0</v>
      </c>
      <c r="BL243" s="20" t="s">
        <v>130</v>
      </c>
      <c r="BM243" s="220" t="s">
        <v>1188</v>
      </c>
    </row>
    <row r="244" s="2" customFormat="1">
      <c r="A244" s="41"/>
      <c r="B244" s="42"/>
      <c r="C244" s="43"/>
      <c r="D244" s="222" t="s">
        <v>132</v>
      </c>
      <c r="E244" s="43"/>
      <c r="F244" s="223" t="s">
        <v>1189</v>
      </c>
      <c r="G244" s="43"/>
      <c r="H244" s="43"/>
      <c r="I244" s="224"/>
      <c r="J244" s="43"/>
      <c r="K244" s="43"/>
      <c r="L244" s="47"/>
      <c r="M244" s="225"/>
      <c r="N244" s="22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132</v>
      </c>
      <c r="AU244" s="20" t="s">
        <v>81</v>
      </c>
    </row>
    <row r="245" s="2" customFormat="1">
      <c r="A245" s="41"/>
      <c r="B245" s="42"/>
      <c r="C245" s="43"/>
      <c r="D245" s="227" t="s">
        <v>134</v>
      </c>
      <c r="E245" s="43"/>
      <c r="F245" s="228" t="s">
        <v>1190</v>
      </c>
      <c r="G245" s="43"/>
      <c r="H245" s="43"/>
      <c r="I245" s="224"/>
      <c r="J245" s="43"/>
      <c r="K245" s="43"/>
      <c r="L245" s="47"/>
      <c r="M245" s="273"/>
      <c r="N245" s="274"/>
      <c r="O245" s="275"/>
      <c r="P245" s="275"/>
      <c r="Q245" s="275"/>
      <c r="R245" s="275"/>
      <c r="S245" s="275"/>
      <c r="T245" s="276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134</v>
      </c>
      <c r="AU245" s="20" t="s">
        <v>81</v>
      </c>
    </row>
    <row r="246" s="2" customFormat="1" ht="6.96" customHeight="1">
      <c r="A246" s="41"/>
      <c r="B246" s="62"/>
      <c r="C246" s="63"/>
      <c r="D246" s="63"/>
      <c r="E246" s="63"/>
      <c r="F246" s="63"/>
      <c r="G246" s="63"/>
      <c r="H246" s="63"/>
      <c r="I246" s="63"/>
      <c r="J246" s="63"/>
      <c r="K246" s="63"/>
      <c r="L246" s="47"/>
      <c r="M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</row>
  </sheetData>
  <sheetProtection sheet="1" autoFilter="0" formatColumns="0" formatRows="0" objects="1" scenarios="1" spinCount="100000" saltValue="LTkFrvwmwKFoy4aiOJETJZDiCnhGHBgE1F2zu1S8BQrmEVjWrgl1UYE9QMR8R+WIXu7O2vKEY2h4TDD8Klk73g==" hashValue="z8CYg2YIe6nXiv4Qta+btaPp4zyk7hMzV5DdSbJmZxYxLOjaOxw2x2qg1z+SNmBsjBG7EsiGUvQLT94HS27P/Q==" algorithmName="SHA-512" password="CC35"/>
  <autoFilter ref="C85:K24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19001421"/>
    <hyperlink ref="F94" r:id="rId2" display="https://podminky.urs.cz/item/CS_URS_2024_01/119002121"/>
    <hyperlink ref="F97" r:id="rId3" display="https://podminky.urs.cz/item/CS_URS_2024_01/119002122"/>
    <hyperlink ref="F100" r:id="rId4" display="https://podminky.urs.cz/item/CS_URS_2024_01/132251103"/>
    <hyperlink ref="F108" r:id="rId5" display="https://podminky.urs.cz/item/CS_URS_2024_01/132254203"/>
    <hyperlink ref="F113" r:id="rId6" display="https://podminky.urs.cz/item/CS_URS_2024_01/132354202"/>
    <hyperlink ref="F118" r:id="rId7" display="https://podminky.urs.cz/item/CS_URS_2024_01/162751117"/>
    <hyperlink ref="F122" r:id="rId8" display="https://podminky.urs.cz/item/CS_URS_2024_01/162751119"/>
    <hyperlink ref="F127" r:id="rId9" display="https://podminky.urs.cz/item/CS_URS_2024_01/171201231"/>
    <hyperlink ref="F131" r:id="rId10" display="https://podminky.urs.cz/item/CS_URS_2024_01/174151101"/>
    <hyperlink ref="F143" r:id="rId11" display="https://podminky.urs.cz/item/CS_URS_2024_01/175151101"/>
    <hyperlink ref="F155" r:id="rId12" display="https://podminky.urs.cz/item/CS_URS_2024_01/359901211"/>
    <hyperlink ref="F159" r:id="rId13" display="https://podminky.urs.cz/item/CS_URS_2024_01/451573111"/>
    <hyperlink ref="F167" r:id="rId14" display="https://podminky.urs.cz/item/CS_URS_2024_01/452112111"/>
    <hyperlink ref="F172" r:id="rId15" display="https://podminky.urs.cz/item/CS_URS_2024_01/452311131"/>
    <hyperlink ref="F176" r:id="rId16" display="https://podminky.urs.cz/item/CS_URS_2024_01/566901261"/>
    <hyperlink ref="F182" r:id="rId17" display="https://podminky.urs.cz/item/CS_URS_2024_01/871363123"/>
    <hyperlink ref="F189" r:id="rId18" display="https://podminky.urs.cz/item/CS_URS_2024_01/877360320"/>
    <hyperlink ref="F194" r:id="rId19" display="https://podminky.urs.cz/item/CS_URS_2024_01/892372111"/>
    <hyperlink ref="F197" r:id="rId20" display="https://podminky.urs.cz/item/CS_URS_2024_01/892381111"/>
    <hyperlink ref="F200" r:id="rId21" display="https://podminky.urs.cz/item/CS_URS_2024_01/894411311"/>
    <hyperlink ref="F209" r:id="rId22" display="https://podminky.urs.cz/item/CS_URS_2024_01/894412411"/>
    <hyperlink ref="F215" r:id="rId23" display="https://podminky.urs.cz/item/CS_URS_2024_01/894414111"/>
    <hyperlink ref="F220" r:id="rId24" display="https://podminky.urs.cz/item/CS_URS_2024_01/894812321"/>
    <hyperlink ref="F223" r:id="rId25" display="https://podminky.urs.cz/item/CS_URS_2024_01/894812323"/>
    <hyperlink ref="F226" r:id="rId26" display="https://podminky.urs.cz/item/CS_URS_2024_01/894812324"/>
    <hyperlink ref="F229" r:id="rId27" display="https://podminky.urs.cz/item/CS_URS_2024_01/894812331"/>
    <hyperlink ref="F232" r:id="rId28" display="https://podminky.urs.cz/item/CS_URS_2024_01/894812339"/>
    <hyperlink ref="F235" r:id="rId29" display="https://podminky.urs.cz/item/CS_URS_2024_01/894812357"/>
    <hyperlink ref="F238" r:id="rId30" display="https://podminky.urs.cz/item/CS_URS_2024_01/899104112"/>
    <hyperlink ref="F245" r:id="rId31" display="https://podminky.urs.cz/item/CS_URS_2024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94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II/203 a III/20312 - křižovatka a chodníky Heřmanova Huť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29. 2. 2024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792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1192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ROUND((SUM(BE84:BE226)),  2)</f>
        <v>0</v>
      </c>
      <c r="G33" s="41"/>
      <c r="H33" s="41"/>
      <c r="I33" s="151">
        <v>0.20999999999999999</v>
      </c>
      <c r="J33" s="150">
        <f>ROUND(((SUM(BE84:BE226))*I33),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ROUND((SUM(BF84:BF226)),  2)</f>
        <v>0</v>
      </c>
      <c r="G34" s="41"/>
      <c r="H34" s="41"/>
      <c r="I34" s="151">
        <v>0.14999999999999999</v>
      </c>
      <c r="J34" s="150">
        <f>ROUND(((SUM(BF84:BF226))*I34),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ROUND((SUM(BG84:BG226)),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ROUND((SUM(BH84:BH226)),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ROUND((SUM(BI84:BI226)),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II/203 a III/20312 - křižovatka a chodníky Heřmanova Huť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402 -  VEŘEJNÉ OSVĚTLENÍ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29. 2. 2024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Heřmanova Huť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Kebrle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100</v>
      </c>
    </row>
    <row r="60" s="9" customFormat="1" ht="24.96" customHeight="1">
      <c r="A60" s="9"/>
      <c r="B60" s="168"/>
      <c r="C60" s="169"/>
      <c r="D60" s="170" t="s">
        <v>1193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1194</v>
      </c>
      <c r="E61" s="171"/>
      <c r="F61" s="171"/>
      <c r="G61" s="171"/>
      <c r="H61" s="171"/>
      <c r="I61" s="171"/>
      <c r="J61" s="172">
        <f>J152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1195</v>
      </c>
      <c r="E62" s="171"/>
      <c r="F62" s="171"/>
      <c r="G62" s="171"/>
      <c r="H62" s="171"/>
      <c r="I62" s="171"/>
      <c r="J62" s="172">
        <f>J221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1196</v>
      </c>
      <c r="E63" s="171"/>
      <c r="F63" s="171"/>
      <c r="G63" s="171"/>
      <c r="H63" s="171"/>
      <c r="I63" s="171"/>
      <c r="J63" s="172">
        <f>J222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1197</v>
      </c>
      <c r="E64" s="177"/>
      <c r="F64" s="177"/>
      <c r="G64" s="177"/>
      <c r="H64" s="177"/>
      <c r="I64" s="177"/>
      <c r="J64" s="178">
        <f>J223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109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II/203 a III/20312 - křižovatka a chodníky Heřmanova Huť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95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 xml:space="preserve">402 -  VEŘEJNÉ OSVĚTLENÍ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 xml:space="preserve"> </v>
      </c>
      <c r="G78" s="43"/>
      <c r="H78" s="43"/>
      <c r="I78" s="35" t="s">
        <v>23</v>
      </c>
      <c r="J78" s="75" t="str">
        <f>IF(J12="","",J12)</f>
        <v>29. 2. 2024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>Obec Heřmanova Huť</v>
      </c>
      <c r="G80" s="43"/>
      <c r="H80" s="43"/>
      <c r="I80" s="35" t="s">
        <v>31</v>
      </c>
      <c r="J80" s="39" t="str">
        <f>E21</f>
        <v xml:space="preserve"> 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33</v>
      </c>
      <c r="J81" s="39" t="str">
        <f>E24</f>
        <v>Kebrle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110</v>
      </c>
      <c r="D83" s="183" t="s">
        <v>56</v>
      </c>
      <c r="E83" s="183" t="s">
        <v>52</v>
      </c>
      <c r="F83" s="183" t="s">
        <v>53</v>
      </c>
      <c r="G83" s="183" t="s">
        <v>111</v>
      </c>
      <c r="H83" s="183" t="s">
        <v>112</v>
      </c>
      <c r="I83" s="183" t="s">
        <v>113</v>
      </c>
      <c r="J83" s="184" t="s">
        <v>99</v>
      </c>
      <c r="K83" s="185" t="s">
        <v>114</v>
      </c>
      <c r="L83" s="186"/>
      <c r="M83" s="95" t="s">
        <v>19</v>
      </c>
      <c r="N83" s="96" t="s">
        <v>41</v>
      </c>
      <c r="O83" s="96" t="s">
        <v>115</v>
      </c>
      <c r="P83" s="96" t="s">
        <v>116</v>
      </c>
      <c r="Q83" s="96" t="s">
        <v>117</v>
      </c>
      <c r="R83" s="96" t="s">
        <v>118</v>
      </c>
      <c r="S83" s="96" t="s">
        <v>119</v>
      </c>
      <c r="T83" s="97" t="s">
        <v>120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121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P85+P152+P221+P222</f>
        <v>0</v>
      </c>
      <c r="Q84" s="99"/>
      <c r="R84" s="189">
        <f>R85+R152+R221+R222</f>
        <v>0</v>
      </c>
      <c r="S84" s="99"/>
      <c r="T84" s="190">
        <f>T85+T152+T221+T222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70</v>
      </c>
      <c r="AU84" s="20" t="s">
        <v>100</v>
      </c>
      <c r="BK84" s="191">
        <f>BK85+BK152+BK221+BK222</f>
        <v>0</v>
      </c>
    </row>
    <row r="85" s="12" customFormat="1" ht="25.92" customHeight="1">
      <c r="A85" s="12"/>
      <c r="B85" s="192"/>
      <c r="C85" s="193"/>
      <c r="D85" s="194" t="s">
        <v>70</v>
      </c>
      <c r="E85" s="195" t="s">
        <v>1198</v>
      </c>
      <c r="F85" s="195" t="s">
        <v>1199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SUM(P86:P151)</f>
        <v>0</v>
      </c>
      <c r="Q85" s="200"/>
      <c r="R85" s="201">
        <f>SUM(R86:R151)</f>
        <v>0</v>
      </c>
      <c r="S85" s="200"/>
      <c r="T85" s="202">
        <f>SUM(T86:T151)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147</v>
      </c>
      <c r="AT85" s="204" t="s">
        <v>70</v>
      </c>
      <c r="AU85" s="204" t="s">
        <v>71</v>
      </c>
      <c r="AY85" s="203" t="s">
        <v>124</v>
      </c>
      <c r="BK85" s="205">
        <f>SUM(BK86:BK151)</f>
        <v>0</v>
      </c>
    </row>
    <row r="86" s="2" customFormat="1" ht="16.5" customHeight="1">
      <c r="A86" s="41"/>
      <c r="B86" s="42"/>
      <c r="C86" s="208" t="s">
        <v>79</v>
      </c>
      <c r="D86" s="208" t="s">
        <v>126</v>
      </c>
      <c r="E86" s="209" t="s">
        <v>1200</v>
      </c>
      <c r="F86" s="210" t="s">
        <v>1201</v>
      </c>
      <c r="G86" s="211" t="s">
        <v>1202</v>
      </c>
      <c r="H86" s="212">
        <v>16</v>
      </c>
      <c r="I86" s="213"/>
      <c r="J86" s="214">
        <f>ROUND(I86*H86,2)</f>
        <v>0</v>
      </c>
      <c r="K86" s="215"/>
      <c r="L86" s="47"/>
      <c r="M86" s="216" t="s">
        <v>19</v>
      </c>
      <c r="N86" s="217" t="s">
        <v>42</v>
      </c>
      <c r="O86" s="87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0" t="s">
        <v>130</v>
      </c>
      <c r="AT86" s="220" t="s">
        <v>126</v>
      </c>
      <c r="AU86" s="220" t="s">
        <v>79</v>
      </c>
      <c r="AY86" s="20" t="s">
        <v>124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20" t="s">
        <v>79</v>
      </c>
      <c r="BK86" s="221">
        <f>ROUND(I86*H86,2)</f>
        <v>0</v>
      </c>
      <c r="BL86" s="20" t="s">
        <v>130</v>
      </c>
      <c r="BM86" s="220" t="s">
        <v>81</v>
      </c>
    </row>
    <row r="87" s="2" customFormat="1">
      <c r="A87" s="41"/>
      <c r="B87" s="42"/>
      <c r="C87" s="43"/>
      <c r="D87" s="222" t="s">
        <v>132</v>
      </c>
      <c r="E87" s="43"/>
      <c r="F87" s="223" t="s">
        <v>1201</v>
      </c>
      <c r="G87" s="43"/>
      <c r="H87" s="43"/>
      <c r="I87" s="224"/>
      <c r="J87" s="43"/>
      <c r="K87" s="43"/>
      <c r="L87" s="47"/>
      <c r="M87" s="225"/>
      <c r="N87" s="226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132</v>
      </c>
      <c r="AU87" s="20" t="s">
        <v>79</v>
      </c>
    </row>
    <row r="88" s="2" customFormat="1" ht="16.5" customHeight="1">
      <c r="A88" s="41"/>
      <c r="B88" s="42"/>
      <c r="C88" s="208" t="s">
        <v>81</v>
      </c>
      <c r="D88" s="208" t="s">
        <v>126</v>
      </c>
      <c r="E88" s="209" t="s">
        <v>1203</v>
      </c>
      <c r="F88" s="210" t="s">
        <v>1204</v>
      </c>
      <c r="G88" s="211" t="s">
        <v>1202</v>
      </c>
      <c r="H88" s="212">
        <v>16</v>
      </c>
      <c r="I88" s="213"/>
      <c r="J88" s="214">
        <f>ROUND(I88*H88,2)</f>
        <v>0</v>
      </c>
      <c r="K88" s="215"/>
      <c r="L88" s="47"/>
      <c r="M88" s="216" t="s">
        <v>19</v>
      </c>
      <c r="N88" s="217" t="s">
        <v>42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130</v>
      </c>
      <c r="AT88" s="220" t="s">
        <v>126</v>
      </c>
      <c r="AU88" s="220" t="s">
        <v>79</v>
      </c>
      <c r="AY88" s="20" t="s">
        <v>124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79</v>
      </c>
      <c r="BK88" s="221">
        <f>ROUND(I88*H88,2)</f>
        <v>0</v>
      </c>
      <c r="BL88" s="20" t="s">
        <v>130</v>
      </c>
      <c r="BM88" s="220" t="s">
        <v>130</v>
      </c>
    </row>
    <row r="89" s="2" customFormat="1">
      <c r="A89" s="41"/>
      <c r="B89" s="42"/>
      <c r="C89" s="43"/>
      <c r="D89" s="222" t="s">
        <v>132</v>
      </c>
      <c r="E89" s="43"/>
      <c r="F89" s="223" t="s">
        <v>1204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132</v>
      </c>
      <c r="AU89" s="20" t="s">
        <v>79</v>
      </c>
    </row>
    <row r="90" s="2" customFormat="1" ht="16.5" customHeight="1">
      <c r="A90" s="41"/>
      <c r="B90" s="42"/>
      <c r="C90" s="208" t="s">
        <v>147</v>
      </c>
      <c r="D90" s="208" t="s">
        <v>126</v>
      </c>
      <c r="E90" s="209" t="s">
        <v>1205</v>
      </c>
      <c r="F90" s="210" t="s">
        <v>1206</v>
      </c>
      <c r="G90" s="211" t="s">
        <v>166</v>
      </c>
      <c r="H90" s="212">
        <v>48</v>
      </c>
      <c r="I90" s="213"/>
      <c r="J90" s="214">
        <f>ROUND(I90*H90,2)</f>
        <v>0</v>
      </c>
      <c r="K90" s="215"/>
      <c r="L90" s="47"/>
      <c r="M90" s="216" t="s">
        <v>19</v>
      </c>
      <c r="N90" s="217" t="s">
        <v>42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130</v>
      </c>
      <c r="AT90" s="220" t="s">
        <v>126</v>
      </c>
      <c r="AU90" s="220" t="s">
        <v>79</v>
      </c>
      <c r="AY90" s="20" t="s">
        <v>124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79</v>
      </c>
      <c r="BK90" s="221">
        <f>ROUND(I90*H90,2)</f>
        <v>0</v>
      </c>
      <c r="BL90" s="20" t="s">
        <v>130</v>
      </c>
      <c r="BM90" s="220" t="s">
        <v>172</v>
      </c>
    </row>
    <row r="91" s="2" customFormat="1">
      <c r="A91" s="41"/>
      <c r="B91" s="42"/>
      <c r="C91" s="43"/>
      <c r="D91" s="222" t="s">
        <v>132</v>
      </c>
      <c r="E91" s="43"/>
      <c r="F91" s="223" t="s">
        <v>1206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132</v>
      </c>
      <c r="AU91" s="20" t="s">
        <v>79</v>
      </c>
    </row>
    <row r="92" s="2" customFormat="1" ht="16.5" customHeight="1">
      <c r="A92" s="41"/>
      <c r="B92" s="42"/>
      <c r="C92" s="208" t="s">
        <v>130</v>
      </c>
      <c r="D92" s="208" t="s">
        <v>126</v>
      </c>
      <c r="E92" s="209" t="s">
        <v>1207</v>
      </c>
      <c r="F92" s="210" t="s">
        <v>1208</v>
      </c>
      <c r="G92" s="211" t="s">
        <v>1209</v>
      </c>
      <c r="H92" s="212">
        <v>0.90000000000000002</v>
      </c>
      <c r="I92" s="213"/>
      <c r="J92" s="214">
        <f>ROUND(I92*H92,2)</f>
        <v>0</v>
      </c>
      <c r="K92" s="215"/>
      <c r="L92" s="47"/>
      <c r="M92" s="216" t="s">
        <v>19</v>
      </c>
      <c r="N92" s="217" t="s">
        <v>42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130</v>
      </c>
      <c r="AT92" s="220" t="s">
        <v>126</v>
      </c>
      <c r="AU92" s="220" t="s">
        <v>79</v>
      </c>
      <c r="AY92" s="20" t="s">
        <v>124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79</v>
      </c>
      <c r="BK92" s="221">
        <f>ROUND(I92*H92,2)</f>
        <v>0</v>
      </c>
      <c r="BL92" s="20" t="s">
        <v>130</v>
      </c>
      <c r="BM92" s="220" t="s">
        <v>192</v>
      </c>
    </row>
    <row r="93" s="2" customFormat="1">
      <c r="A93" s="41"/>
      <c r="B93" s="42"/>
      <c r="C93" s="43"/>
      <c r="D93" s="222" t="s">
        <v>132</v>
      </c>
      <c r="E93" s="43"/>
      <c r="F93" s="223" t="s">
        <v>1208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132</v>
      </c>
      <c r="AU93" s="20" t="s">
        <v>79</v>
      </c>
    </row>
    <row r="94" s="2" customFormat="1" ht="16.5" customHeight="1">
      <c r="A94" s="41"/>
      <c r="B94" s="42"/>
      <c r="C94" s="208" t="s">
        <v>163</v>
      </c>
      <c r="D94" s="208" t="s">
        <v>126</v>
      </c>
      <c r="E94" s="209" t="s">
        <v>1210</v>
      </c>
      <c r="F94" s="210" t="s">
        <v>1211</v>
      </c>
      <c r="G94" s="211" t="s">
        <v>1202</v>
      </c>
      <c r="H94" s="212">
        <v>1</v>
      </c>
      <c r="I94" s="213"/>
      <c r="J94" s="214">
        <f>ROUND(I94*H94,2)</f>
        <v>0</v>
      </c>
      <c r="K94" s="215"/>
      <c r="L94" s="47"/>
      <c r="M94" s="216" t="s">
        <v>19</v>
      </c>
      <c r="N94" s="217" t="s">
        <v>42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130</v>
      </c>
      <c r="AT94" s="220" t="s">
        <v>126</v>
      </c>
      <c r="AU94" s="220" t="s">
        <v>79</v>
      </c>
      <c r="AY94" s="20" t="s">
        <v>124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79</v>
      </c>
      <c r="BK94" s="221">
        <f>ROUND(I94*H94,2)</f>
        <v>0</v>
      </c>
      <c r="BL94" s="20" t="s">
        <v>130</v>
      </c>
      <c r="BM94" s="220" t="s">
        <v>206</v>
      </c>
    </row>
    <row r="95" s="2" customFormat="1">
      <c r="A95" s="41"/>
      <c r="B95" s="42"/>
      <c r="C95" s="43"/>
      <c r="D95" s="222" t="s">
        <v>132</v>
      </c>
      <c r="E95" s="43"/>
      <c r="F95" s="223" t="s">
        <v>1211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132</v>
      </c>
      <c r="AU95" s="20" t="s">
        <v>79</v>
      </c>
    </row>
    <row r="96" s="2" customFormat="1" ht="16.5" customHeight="1">
      <c r="A96" s="41"/>
      <c r="B96" s="42"/>
      <c r="C96" s="208" t="s">
        <v>172</v>
      </c>
      <c r="D96" s="208" t="s">
        <v>126</v>
      </c>
      <c r="E96" s="209" t="s">
        <v>1212</v>
      </c>
      <c r="F96" s="210" t="s">
        <v>1213</v>
      </c>
      <c r="G96" s="211" t="s">
        <v>166</v>
      </c>
      <c r="H96" s="212">
        <v>300</v>
      </c>
      <c r="I96" s="213"/>
      <c r="J96" s="214">
        <f>ROUND(I96*H96,2)</f>
        <v>0</v>
      </c>
      <c r="K96" s="215"/>
      <c r="L96" s="47"/>
      <c r="M96" s="216" t="s">
        <v>19</v>
      </c>
      <c r="N96" s="217" t="s">
        <v>42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130</v>
      </c>
      <c r="AT96" s="220" t="s">
        <v>126</v>
      </c>
      <c r="AU96" s="220" t="s">
        <v>79</v>
      </c>
      <c r="AY96" s="20" t="s">
        <v>124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79</v>
      </c>
      <c r="BK96" s="221">
        <f>ROUND(I96*H96,2)</f>
        <v>0</v>
      </c>
      <c r="BL96" s="20" t="s">
        <v>130</v>
      </c>
      <c r="BM96" s="220" t="s">
        <v>223</v>
      </c>
    </row>
    <row r="97" s="2" customFormat="1">
      <c r="A97" s="41"/>
      <c r="B97" s="42"/>
      <c r="C97" s="43"/>
      <c r="D97" s="222" t="s">
        <v>132</v>
      </c>
      <c r="E97" s="43"/>
      <c r="F97" s="223" t="s">
        <v>1213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132</v>
      </c>
      <c r="AU97" s="20" t="s">
        <v>79</v>
      </c>
    </row>
    <row r="98" s="2" customFormat="1" ht="16.5" customHeight="1">
      <c r="A98" s="41"/>
      <c r="B98" s="42"/>
      <c r="C98" s="208" t="s">
        <v>180</v>
      </c>
      <c r="D98" s="208" t="s">
        <v>126</v>
      </c>
      <c r="E98" s="209" t="s">
        <v>1214</v>
      </c>
      <c r="F98" s="210" t="s">
        <v>1215</v>
      </c>
      <c r="G98" s="211" t="s">
        <v>166</v>
      </c>
      <c r="H98" s="212">
        <v>1200</v>
      </c>
      <c r="I98" s="213"/>
      <c r="J98" s="214">
        <f>ROUND(I98*H98,2)</f>
        <v>0</v>
      </c>
      <c r="K98" s="215"/>
      <c r="L98" s="47"/>
      <c r="M98" s="216" t="s">
        <v>19</v>
      </c>
      <c r="N98" s="217" t="s">
        <v>42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130</v>
      </c>
      <c r="AT98" s="220" t="s">
        <v>126</v>
      </c>
      <c r="AU98" s="220" t="s">
        <v>79</v>
      </c>
      <c r="AY98" s="20" t="s">
        <v>124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79</v>
      </c>
      <c r="BK98" s="221">
        <f>ROUND(I98*H98,2)</f>
        <v>0</v>
      </c>
      <c r="BL98" s="20" t="s">
        <v>130</v>
      </c>
      <c r="BM98" s="220" t="s">
        <v>237</v>
      </c>
    </row>
    <row r="99" s="2" customFormat="1">
      <c r="A99" s="41"/>
      <c r="B99" s="42"/>
      <c r="C99" s="43"/>
      <c r="D99" s="222" t="s">
        <v>132</v>
      </c>
      <c r="E99" s="43"/>
      <c r="F99" s="223" t="s">
        <v>1215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132</v>
      </c>
      <c r="AU99" s="20" t="s">
        <v>79</v>
      </c>
    </row>
    <row r="100" s="2" customFormat="1" ht="16.5" customHeight="1">
      <c r="A100" s="41"/>
      <c r="B100" s="42"/>
      <c r="C100" s="208" t="s">
        <v>192</v>
      </c>
      <c r="D100" s="208" t="s">
        <v>126</v>
      </c>
      <c r="E100" s="209" t="s">
        <v>1216</v>
      </c>
      <c r="F100" s="210" t="s">
        <v>1217</v>
      </c>
      <c r="G100" s="211" t="s">
        <v>166</v>
      </c>
      <c r="H100" s="212">
        <v>385</v>
      </c>
      <c r="I100" s="213"/>
      <c r="J100" s="214">
        <f>ROUND(I100*H100,2)</f>
        <v>0</v>
      </c>
      <c r="K100" s="215"/>
      <c r="L100" s="47"/>
      <c r="M100" s="216" t="s">
        <v>19</v>
      </c>
      <c r="N100" s="217" t="s">
        <v>42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130</v>
      </c>
      <c r="AT100" s="220" t="s">
        <v>126</v>
      </c>
      <c r="AU100" s="220" t="s">
        <v>79</v>
      </c>
      <c r="AY100" s="20" t="s">
        <v>124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79</v>
      </c>
      <c r="BK100" s="221">
        <f>ROUND(I100*H100,2)</f>
        <v>0</v>
      </c>
      <c r="BL100" s="20" t="s">
        <v>130</v>
      </c>
      <c r="BM100" s="220" t="s">
        <v>248</v>
      </c>
    </row>
    <row r="101" s="2" customFormat="1">
      <c r="A101" s="41"/>
      <c r="B101" s="42"/>
      <c r="C101" s="43"/>
      <c r="D101" s="222" t="s">
        <v>132</v>
      </c>
      <c r="E101" s="43"/>
      <c r="F101" s="223" t="s">
        <v>1217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132</v>
      </c>
      <c r="AU101" s="20" t="s">
        <v>79</v>
      </c>
    </row>
    <row r="102" s="2" customFormat="1" ht="16.5" customHeight="1">
      <c r="A102" s="41"/>
      <c r="B102" s="42"/>
      <c r="C102" s="208" t="s">
        <v>91</v>
      </c>
      <c r="D102" s="208" t="s">
        <v>126</v>
      </c>
      <c r="E102" s="209" t="s">
        <v>1218</v>
      </c>
      <c r="F102" s="210" t="s">
        <v>1219</v>
      </c>
      <c r="G102" s="211" t="s">
        <v>1202</v>
      </c>
      <c r="H102" s="212">
        <v>60</v>
      </c>
      <c r="I102" s="213"/>
      <c r="J102" s="214">
        <f>ROUND(I102*H102,2)</f>
        <v>0</v>
      </c>
      <c r="K102" s="215"/>
      <c r="L102" s="47"/>
      <c r="M102" s="216" t="s">
        <v>19</v>
      </c>
      <c r="N102" s="217" t="s">
        <v>42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130</v>
      </c>
      <c r="AT102" s="220" t="s">
        <v>126</v>
      </c>
      <c r="AU102" s="220" t="s">
        <v>79</v>
      </c>
      <c r="AY102" s="20" t="s">
        <v>124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79</v>
      </c>
      <c r="BK102" s="221">
        <f>ROUND(I102*H102,2)</f>
        <v>0</v>
      </c>
      <c r="BL102" s="20" t="s">
        <v>130</v>
      </c>
      <c r="BM102" s="220" t="s">
        <v>266</v>
      </c>
    </row>
    <row r="103" s="2" customFormat="1">
      <c r="A103" s="41"/>
      <c r="B103" s="42"/>
      <c r="C103" s="43"/>
      <c r="D103" s="222" t="s">
        <v>132</v>
      </c>
      <c r="E103" s="43"/>
      <c r="F103" s="223" t="s">
        <v>1219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132</v>
      </c>
      <c r="AU103" s="20" t="s">
        <v>79</v>
      </c>
    </row>
    <row r="104" s="2" customFormat="1" ht="16.5" customHeight="1">
      <c r="A104" s="41"/>
      <c r="B104" s="42"/>
      <c r="C104" s="208" t="s">
        <v>206</v>
      </c>
      <c r="D104" s="208" t="s">
        <v>126</v>
      </c>
      <c r="E104" s="209" t="s">
        <v>1220</v>
      </c>
      <c r="F104" s="210" t="s">
        <v>1221</v>
      </c>
      <c r="G104" s="211" t="s">
        <v>1202</v>
      </c>
      <c r="H104" s="212">
        <v>60</v>
      </c>
      <c r="I104" s="213"/>
      <c r="J104" s="214">
        <f>ROUND(I104*H104,2)</f>
        <v>0</v>
      </c>
      <c r="K104" s="215"/>
      <c r="L104" s="47"/>
      <c r="M104" s="216" t="s">
        <v>19</v>
      </c>
      <c r="N104" s="217" t="s">
        <v>42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130</v>
      </c>
      <c r="AT104" s="220" t="s">
        <v>126</v>
      </c>
      <c r="AU104" s="220" t="s">
        <v>79</v>
      </c>
      <c r="AY104" s="20" t="s">
        <v>124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79</v>
      </c>
      <c r="BK104" s="221">
        <f>ROUND(I104*H104,2)</f>
        <v>0</v>
      </c>
      <c r="BL104" s="20" t="s">
        <v>130</v>
      </c>
      <c r="BM104" s="220" t="s">
        <v>277</v>
      </c>
    </row>
    <row r="105" s="2" customFormat="1">
      <c r="A105" s="41"/>
      <c r="B105" s="42"/>
      <c r="C105" s="43"/>
      <c r="D105" s="222" t="s">
        <v>132</v>
      </c>
      <c r="E105" s="43"/>
      <c r="F105" s="223" t="s">
        <v>1221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132</v>
      </c>
      <c r="AU105" s="20" t="s">
        <v>79</v>
      </c>
    </row>
    <row r="106" s="2" customFormat="1" ht="16.5" customHeight="1">
      <c r="A106" s="41"/>
      <c r="B106" s="42"/>
      <c r="C106" s="208" t="s">
        <v>214</v>
      </c>
      <c r="D106" s="208" t="s">
        <v>126</v>
      </c>
      <c r="E106" s="209" t="s">
        <v>1222</v>
      </c>
      <c r="F106" s="210" t="s">
        <v>1223</v>
      </c>
      <c r="G106" s="211" t="s">
        <v>1202</v>
      </c>
      <c r="H106" s="212">
        <v>2</v>
      </c>
      <c r="I106" s="213"/>
      <c r="J106" s="214">
        <f>ROUND(I106*H106,2)</f>
        <v>0</v>
      </c>
      <c r="K106" s="215"/>
      <c r="L106" s="47"/>
      <c r="M106" s="216" t="s">
        <v>19</v>
      </c>
      <c r="N106" s="217" t="s">
        <v>42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130</v>
      </c>
      <c r="AT106" s="220" t="s">
        <v>126</v>
      </c>
      <c r="AU106" s="220" t="s">
        <v>79</v>
      </c>
      <c r="AY106" s="20" t="s">
        <v>124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79</v>
      </c>
      <c r="BK106" s="221">
        <f>ROUND(I106*H106,2)</f>
        <v>0</v>
      </c>
      <c r="BL106" s="20" t="s">
        <v>130</v>
      </c>
      <c r="BM106" s="220" t="s">
        <v>289</v>
      </c>
    </row>
    <row r="107" s="2" customFormat="1">
      <c r="A107" s="41"/>
      <c r="B107" s="42"/>
      <c r="C107" s="43"/>
      <c r="D107" s="222" t="s">
        <v>132</v>
      </c>
      <c r="E107" s="43"/>
      <c r="F107" s="223" t="s">
        <v>1223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132</v>
      </c>
      <c r="AU107" s="20" t="s">
        <v>79</v>
      </c>
    </row>
    <row r="108" s="2" customFormat="1" ht="16.5" customHeight="1">
      <c r="A108" s="41"/>
      <c r="B108" s="42"/>
      <c r="C108" s="208" t="s">
        <v>223</v>
      </c>
      <c r="D108" s="208" t="s">
        <v>126</v>
      </c>
      <c r="E108" s="209" t="s">
        <v>1224</v>
      </c>
      <c r="F108" s="210" t="s">
        <v>1225</v>
      </c>
      <c r="G108" s="211" t="s">
        <v>1202</v>
      </c>
      <c r="H108" s="212">
        <v>30</v>
      </c>
      <c r="I108" s="213"/>
      <c r="J108" s="214">
        <f>ROUND(I108*H108,2)</f>
        <v>0</v>
      </c>
      <c r="K108" s="215"/>
      <c r="L108" s="47"/>
      <c r="M108" s="216" t="s">
        <v>19</v>
      </c>
      <c r="N108" s="217" t="s">
        <v>42</v>
      </c>
      <c r="O108" s="87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130</v>
      </c>
      <c r="AT108" s="220" t="s">
        <v>126</v>
      </c>
      <c r="AU108" s="220" t="s">
        <v>79</v>
      </c>
      <c r="AY108" s="20" t="s">
        <v>124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79</v>
      </c>
      <c r="BK108" s="221">
        <f>ROUND(I108*H108,2)</f>
        <v>0</v>
      </c>
      <c r="BL108" s="20" t="s">
        <v>130</v>
      </c>
      <c r="BM108" s="220" t="s">
        <v>304</v>
      </c>
    </row>
    <row r="109" s="2" customFormat="1">
      <c r="A109" s="41"/>
      <c r="B109" s="42"/>
      <c r="C109" s="43"/>
      <c r="D109" s="222" t="s">
        <v>132</v>
      </c>
      <c r="E109" s="43"/>
      <c r="F109" s="223" t="s">
        <v>1225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132</v>
      </c>
      <c r="AU109" s="20" t="s">
        <v>79</v>
      </c>
    </row>
    <row r="110" s="2" customFormat="1" ht="16.5" customHeight="1">
      <c r="A110" s="41"/>
      <c r="B110" s="42"/>
      <c r="C110" s="208" t="s">
        <v>229</v>
      </c>
      <c r="D110" s="208" t="s">
        <v>126</v>
      </c>
      <c r="E110" s="209" t="s">
        <v>1226</v>
      </c>
      <c r="F110" s="210" t="s">
        <v>1227</v>
      </c>
      <c r="G110" s="211" t="s">
        <v>1202</v>
      </c>
      <c r="H110" s="212">
        <v>30</v>
      </c>
      <c r="I110" s="213"/>
      <c r="J110" s="214">
        <f>ROUND(I110*H110,2)</f>
        <v>0</v>
      </c>
      <c r="K110" s="215"/>
      <c r="L110" s="47"/>
      <c r="M110" s="216" t="s">
        <v>19</v>
      </c>
      <c r="N110" s="217" t="s">
        <v>42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130</v>
      </c>
      <c r="AT110" s="220" t="s">
        <v>126</v>
      </c>
      <c r="AU110" s="220" t="s">
        <v>79</v>
      </c>
      <c r="AY110" s="20" t="s">
        <v>124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79</v>
      </c>
      <c r="BK110" s="221">
        <f>ROUND(I110*H110,2)</f>
        <v>0</v>
      </c>
      <c r="BL110" s="20" t="s">
        <v>130</v>
      </c>
      <c r="BM110" s="220" t="s">
        <v>317</v>
      </c>
    </row>
    <row r="111" s="2" customFormat="1">
      <c r="A111" s="41"/>
      <c r="B111" s="42"/>
      <c r="C111" s="43"/>
      <c r="D111" s="222" t="s">
        <v>132</v>
      </c>
      <c r="E111" s="43"/>
      <c r="F111" s="223" t="s">
        <v>1227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132</v>
      </c>
      <c r="AU111" s="20" t="s">
        <v>79</v>
      </c>
    </row>
    <row r="112" s="2" customFormat="1" ht="16.5" customHeight="1">
      <c r="A112" s="41"/>
      <c r="B112" s="42"/>
      <c r="C112" s="208" t="s">
        <v>237</v>
      </c>
      <c r="D112" s="208" t="s">
        <v>126</v>
      </c>
      <c r="E112" s="209" t="s">
        <v>1228</v>
      </c>
      <c r="F112" s="210" t="s">
        <v>1229</v>
      </c>
      <c r="G112" s="211" t="s">
        <v>1202</v>
      </c>
      <c r="H112" s="212">
        <v>1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42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130</v>
      </c>
      <c r="AT112" s="220" t="s">
        <v>126</v>
      </c>
      <c r="AU112" s="220" t="s">
        <v>79</v>
      </c>
      <c r="AY112" s="20" t="s">
        <v>124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79</v>
      </c>
      <c r="BK112" s="221">
        <f>ROUND(I112*H112,2)</f>
        <v>0</v>
      </c>
      <c r="BL112" s="20" t="s">
        <v>130</v>
      </c>
      <c r="BM112" s="220" t="s">
        <v>331</v>
      </c>
    </row>
    <row r="113" s="2" customFormat="1">
      <c r="A113" s="41"/>
      <c r="B113" s="42"/>
      <c r="C113" s="43"/>
      <c r="D113" s="222" t="s">
        <v>132</v>
      </c>
      <c r="E113" s="43"/>
      <c r="F113" s="223" t="s">
        <v>1229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</v>
      </c>
      <c r="AU113" s="20" t="s">
        <v>79</v>
      </c>
    </row>
    <row r="114" s="2" customFormat="1" ht="16.5" customHeight="1">
      <c r="A114" s="41"/>
      <c r="B114" s="42"/>
      <c r="C114" s="208" t="s">
        <v>8</v>
      </c>
      <c r="D114" s="208" t="s">
        <v>126</v>
      </c>
      <c r="E114" s="209" t="s">
        <v>1230</v>
      </c>
      <c r="F114" s="210" t="s">
        <v>1231</v>
      </c>
      <c r="G114" s="211" t="s">
        <v>1202</v>
      </c>
      <c r="H114" s="212">
        <v>1</v>
      </c>
      <c r="I114" s="213"/>
      <c r="J114" s="214">
        <f>ROUND(I114*H114,2)</f>
        <v>0</v>
      </c>
      <c r="K114" s="215"/>
      <c r="L114" s="47"/>
      <c r="M114" s="216" t="s">
        <v>19</v>
      </c>
      <c r="N114" s="217" t="s">
        <v>42</v>
      </c>
      <c r="O114" s="87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130</v>
      </c>
      <c r="AT114" s="220" t="s">
        <v>126</v>
      </c>
      <c r="AU114" s="220" t="s">
        <v>79</v>
      </c>
      <c r="AY114" s="20" t="s">
        <v>124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79</v>
      </c>
      <c r="BK114" s="221">
        <f>ROUND(I114*H114,2)</f>
        <v>0</v>
      </c>
      <c r="BL114" s="20" t="s">
        <v>130</v>
      </c>
      <c r="BM114" s="220" t="s">
        <v>344</v>
      </c>
    </row>
    <row r="115" s="2" customFormat="1">
      <c r="A115" s="41"/>
      <c r="B115" s="42"/>
      <c r="C115" s="43"/>
      <c r="D115" s="222" t="s">
        <v>132</v>
      </c>
      <c r="E115" s="43"/>
      <c r="F115" s="223" t="s">
        <v>1231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132</v>
      </c>
      <c r="AU115" s="20" t="s">
        <v>79</v>
      </c>
    </row>
    <row r="116" s="2" customFormat="1" ht="16.5" customHeight="1">
      <c r="A116" s="41"/>
      <c r="B116" s="42"/>
      <c r="C116" s="208" t="s">
        <v>248</v>
      </c>
      <c r="D116" s="208" t="s">
        <v>126</v>
      </c>
      <c r="E116" s="209" t="s">
        <v>1232</v>
      </c>
      <c r="F116" s="210" t="s">
        <v>1233</v>
      </c>
      <c r="G116" s="211" t="s">
        <v>1202</v>
      </c>
      <c r="H116" s="212">
        <v>15</v>
      </c>
      <c r="I116" s="213"/>
      <c r="J116" s="214">
        <f>ROUND(I116*H116,2)</f>
        <v>0</v>
      </c>
      <c r="K116" s="215"/>
      <c r="L116" s="47"/>
      <c r="M116" s="216" t="s">
        <v>19</v>
      </c>
      <c r="N116" s="217" t="s">
        <v>42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130</v>
      </c>
      <c r="AT116" s="220" t="s">
        <v>126</v>
      </c>
      <c r="AU116" s="220" t="s">
        <v>79</v>
      </c>
      <c r="AY116" s="20" t="s">
        <v>124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79</v>
      </c>
      <c r="BK116" s="221">
        <f>ROUND(I116*H116,2)</f>
        <v>0</v>
      </c>
      <c r="BL116" s="20" t="s">
        <v>130</v>
      </c>
      <c r="BM116" s="220" t="s">
        <v>359</v>
      </c>
    </row>
    <row r="117" s="2" customFormat="1">
      <c r="A117" s="41"/>
      <c r="B117" s="42"/>
      <c r="C117" s="43"/>
      <c r="D117" s="222" t="s">
        <v>132</v>
      </c>
      <c r="E117" s="43"/>
      <c r="F117" s="223" t="s">
        <v>1233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</v>
      </c>
      <c r="AU117" s="20" t="s">
        <v>79</v>
      </c>
    </row>
    <row r="118" s="2" customFormat="1" ht="16.5" customHeight="1">
      <c r="A118" s="41"/>
      <c r="B118" s="42"/>
      <c r="C118" s="208" t="s">
        <v>259</v>
      </c>
      <c r="D118" s="208" t="s">
        <v>126</v>
      </c>
      <c r="E118" s="209" t="s">
        <v>1234</v>
      </c>
      <c r="F118" s="210" t="s">
        <v>1235</v>
      </c>
      <c r="G118" s="211" t="s">
        <v>1202</v>
      </c>
      <c r="H118" s="212">
        <v>6</v>
      </c>
      <c r="I118" s="213"/>
      <c r="J118" s="214">
        <f>ROUND(I118*H118,2)</f>
        <v>0</v>
      </c>
      <c r="K118" s="215"/>
      <c r="L118" s="47"/>
      <c r="M118" s="216" t="s">
        <v>19</v>
      </c>
      <c r="N118" s="217" t="s">
        <v>42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130</v>
      </c>
      <c r="AT118" s="220" t="s">
        <v>126</v>
      </c>
      <c r="AU118" s="220" t="s">
        <v>79</v>
      </c>
      <c r="AY118" s="20" t="s">
        <v>124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79</v>
      </c>
      <c r="BK118" s="221">
        <f>ROUND(I118*H118,2)</f>
        <v>0</v>
      </c>
      <c r="BL118" s="20" t="s">
        <v>130</v>
      </c>
      <c r="BM118" s="220" t="s">
        <v>374</v>
      </c>
    </row>
    <row r="119" s="2" customFormat="1">
      <c r="A119" s="41"/>
      <c r="B119" s="42"/>
      <c r="C119" s="43"/>
      <c r="D119" s="222" t="s">
        <v>132</v>
      </c>
      <c r="E119" s="43"/>
      <c r="F119" s="223" t="s">
        <v>1235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132</v>
      </c>
      <c r="AU119" s="20" t="s">
        <v>79</v>
      </c>
    </row>
    <row r="120" s="2" customFormat="1" ht="24.15" customHeight="1">
      <c r="A120" s="41"/>
      <c r="B120" s="42"/>
      <c r="C120" s="208" t="s">
        <v>266</v>
      </c>
      <c r="D120" s="208" t="s">
        <v>126</v>
      </c>
      <c r="E120" s="209" t="s">
        <v>1236</v>
      </c>
      <c r="F120" s="210" t="s">
        <v>1237</v>
      </c>
      <c r="G120" s="211" t="s">
        <v>1202</v>
      </c>
      <c r="H120" s="212">
        <v>9</v>
      </c>
      <c r="I120" s="213"/>
      <c r="J120" s="214">
        <f>ROUND(I120*H120,2)</f>
        <v>0</v>
      </c>
      <c r="K120" s="215"/>
      <c r="L120" s="47"/>
      <c r="M120" s="216" t="s">
        <v>19</v>
      </c>
      <c r="N120" s="217" t="s">
        <v>42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130</v>
      </c>
      <c r="AT120" s="220" t="s">
        <v>126</v>
      </c>
      <c r="AU120" s="220" t="s">
        <v>79</v>
      </c>
      <c r="AY120" s="20" t="s">
        <v>124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79</v>
      </c>
      <c r="BK120" s="221">
        <f>ROUND(I120*H120,2)</f>
        <v>0</v>
      </c>
      <c r="BL120" s="20" t="s">
        <v>130</v>
      </c>
      <c r="BM120" s="220" t="s">
        <v>388</v>
      </c>
    </row>
    <row r="121" s="2" customFormat="1">
      <c r="A121" s="41"/>
      <c r="B121" s="42"/>
      <c r="C121" s="43"/>
      <c r="D121" s="222" t="s">
        <v>132</v>
      </c>
      <c r="E121" s="43"/>
      <c r="F121" s="223" t="s">
        <v>1237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132</v>
      </c>
      <c r="AU121" s="20" t="s">
        <v>79</v>
      </c>
    </row>
    <row r="122" s="2" customFormat="1" ht="24.15" customHeight="1">
      <c r="A122" s="41"/>
      <c r="B122" s="42"/>
      <c r="C122" s="208" t="s">
        <v>272</v>
      </c>
      <c r="D122" s="208" t="s">
        <v>126</v>
      </c>
      <c r="E122" s="209" t="s">
        <v>1238</v>
      </c>
      <c r="F122" s="210" t="s">
        <v>1239</v>
      </c>
      <c r="G122" s="211" t="s">
        <v>1202</v>
      </c>
      <c r="H122" s="212">
        <v>8</v>
      </c>
      <c r="I122" s="213"/>
      <c r="J122" s="214">
        <f>ROUND(I122*H122,2)</f>
        <v>0</v>
      </c>
      <c r="K122" s="215"/>
      <c r="L122" s="47"/>
      <c r="M122" s="216" t="s">
        <v>19</v>
      </c>
      <c r="N122" s="217" t="s">
        <v>42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130</v>
      </c>
      <c r="AT122" s="220" t="s">
        <v>126</v>
      </c>
      <c r="AU122" s="220" t="s">
        <v>79</v>
      </c>
      <c r="AY122" s="20" t="s">
        <v>124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79</v>
      </c>
      <c r="BK122" s="221">
        <f>ROUND(I122*H122,2)</f>
        <v>0</v>
      </c>
      <c r="BL122" s="20" t="s">
        <v>130</v>
      </c>
      <c r="BM122" s="220" t="s">
        <v>400</v>
      </c>
    </row>
    <row r="123" s="2" customFormat="1">
      <c r="A123" s="41"/>
      <c r="B123" s="42"/>
      <c r="C123" s="43"/>
      <c r="D123" s="222" t="s">
        <v>132</v>
      </c>
      <c r="E123" s="43"/>
      <c r="F123" s="223" t="s">
        <v>1239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132</v>
      </c>
      <c r="AU123" s="20" t="s">
        <v>79</v>
      </c>
    </row>
    <row r="124" s="2" customFormat="1" ht="24.15" customHeight="1">
      <c r="A124" s="41"/>
      <c r="B124" s="42"/>
      <c r="C124" s="208" t="s">
        <v>277</v>
      </c>
      <c r="D124" s="208" t="s">
        <v>126</v>
      </c>
      <c r="E124" s="209" t="s">
        <v>1240</v>
      </c>
      <c r="F124" s="210" t="s">
        <v>1241</v>
      </c>
      <c r="G124" s="211" t="s">
        <v>1202</v>
      </c>
      <c r="H124" s="212">
        <v>9</v>
      </c>
      <c r="I124" s="213"/>
      <c r="J124" s="214">
        <f>ROUND(I124*H124,2)</f>
        <v>0</v>
      </c>
      <c r="K124" s="215"/>
      <c r="L124" s="47"/>
      <c r="M124" s="216" t="s">
        <v>19</v>
      </c>
      <c r="N124" s="217" t="s">
        <v>42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130</v>
      </c>
      <c r="AT124" s="220" t="s">
        <v>126</v>
      </c>
      <c r="AU124" s="220" t="s">
        <v>79</v>
      </c>
      <c r="AY124" s="20" t="s">
        <v>124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79</v>
      </c>
      <c r="BK124" s="221">
        <f>ROUND(I124*H124,2)</f>
        <v>0</v>
      </c>
      <c r="BL124" s="20" t="s">
        <v>130</v>
      </c>
      <c r="BM124" s="220" t="s">
        <v>412</v>
      </c>
    </row>
    <row r="125" s="2" customFormat="1">
      <c r="A125" s="41"/>
      <c r="B125" s="42"/>
      <c r="C125" s="43"/>
      <c r="D125" s="222" t="s">
        <v>132</v>
      </c>
      <c r="E125" s="43"/>
      <c r="F125" s="223" t="s">
        <v>1241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132</v>
      </c>
      <c r="AU125" s="20" t="s">
        <v>79</v>
      </c>
    </row>
    <row r="126" s="2" customFormat="1" ht="24.15" customHeight="1">
      <c r="A126" s="41"/>
      <c r="B126" s="42"/>
      <c r="C126" s="208" t="s">
        <v>7</v>
      </c>
      <c r="D126" s="208" t="s">
        <v>126</v>
      </c>
      <c r="E126" s="209" t="s">
        <v>1242</v>
      </c>
      <c r="F126" s="210" t="s">
        <v>1243</v>
      </c>
      <c r="G126" s="211" t="s">
        <v>1202</v>
      </c>
      <c r="H126" s="212">
        <v>4</v>
      </c>
      <c r="I126" s="213"/>
      <c r="J126" s="214">
        <f>ROUND(I126*H126,2)</f>
        <v>0</v>
      </c>
      <c r="K126" s="215"/>
      <c r="L126" s="47"/>
      <c r="M126" s="216" t="s">
        <v>19</v>
      </c>
      <c r="N126" s="217" t="s">
        <v>42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130</v>
      </c>
      <c r="AT126" s="220" t="s">
        <v>126</v>
      </c>
      <c r="AU126" s="220" t="s">
        <v>79</v>
      </c>
      <c r="AY126" s="20" t="s">
        <v>124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79</v>
      </c>
      <c r="BK126" s="221">
        <f>ROUND(I126*H126,2)</f>
        <v>0</v>
      </c>
      <c r="BL126" s="20" t="s">
        <v>130</v>
      </c>
      <c r="BM126" s="220" t="s">
        <v>423</v>
      </c>
    </row>
    <row r="127" s="2" customFormat="1">
      <c r="A127" s="41"/>
      <c r="B127" s="42"/>
      <c r="C127" s="43"/>
      <c r="D127" s="222" t="s">
        <v>132</v>
      </c>
      <c r="E127" s="43"/>
      <c r="F127" s="223" t="s">
        <v>1243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132</v>
      </c>
      <c r="AU127" s="20" t="s">
        <v>79</v>
      </c>
    </row>
    <row r="128" s="2" customFormat="1" ht="24.15" customHeight="1">
      <c r="A128" s="41"/>
      <c r="B128" s="42"/>
      <c r="C128" s="208" t="s">
        <v>289</v>
      </c>
      <c r="D128" s="208" t="s">
        <v>126</v>
      </c>
      <c r="E128" s="209" t="s">
        <v>1244</v>
      </c>
      <c r="F128" s="210" t="s">
        <v>1245</v>
      </c>
      <c r="G128" s="211" t="s">
        <v>1202</v>
      </c>
      <c r="H128" s="212">
        <v>9</v>
      </c>
      <c r="I128" s="213"/>
      <c r="J128" s="214">
        <f>ROUND(I128*H128,2)</f>
        <v>0</v>
      </c>
      <c r="K128" s="215"/>
      <c r="L128" s="47"/>
      <c r="M128" s="216" t="s">
        <v>19</v>
      </c>
      <c r="N128" s="217" t="s">
        <v>42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130</v>
      </c>
      <c r="AT128" s="220" t="s">
        <v>126</v>
      </c>
      <c r="AU128" s="220" t="s">
        <v>79</v>
      </c>
      <c r="AY128" s="20" t="s">
        <v>124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79</v>
      </c>
      <c r="BK128" s="221">
        <f>ROUND(I128*H128,2)</f>
        <v>0</v>
      </c>
      <c r="BL128" s="20" t="s">
        <v>130</v>
      </c>
      <c r="BM128" s="220" t="s">
        <v>435</v>
      </c>
    </row>
    <row r="129" s="2" customFormat="1">
      <c r="A129" s="41"/>
      <c r="B129" s="42"/>
      <c r="C129" s="43"/>
      <c r="D129" s="222" t="s">
        <v>132</v>
      </c>
      <c r="E129" s="43"/>
      <c r="F129" s="223" t="s">
        <v>1245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132</v>
      </c>
      <c r="AU129" s="20" t="s">
        <v>79</v>
      </c>
    </row>
    <row r="130" s="2" customFormat="1" ht="24.15" customHeight="1">
      <c r="A130" s="41"/>
      <c r="B130" s="42"/>
      <c r="C130" s="208" t="s">
        <v>297</v>
      </c>
      <c r="D130" s="208" t="s">
        <v>126</v>
      </c>
      <c r="E130" s="209" t="s">
        <v>1246</v>
      </c>
      <c r="F130" s="210" t="s">
        <v>1247</v>
      </c>
      <c r="G130" s="211" t="s">
        <v>1202</v>
      </c>
      <c r="H130" s="212">
        <v>8</v>
      </c>
      <c r="I130" s="213"/>
      <c r="J130" s="214">
        <f>ROUND(I130*H130,2)</f>
        <v>0</v>
      </c>
      <c r="K130" s="215"/>
      <c r="L130" s="47"/>
      <c r="M130" s="216" t="s">
        <v>19</v>
      </c>
      <c r="N130" s="217" t="s">
        <v>42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130</v>
      </c>
      <c r="AT130" s="220" t="s">
        <v>126</v>
      </c>
      <c r="AU130" s="220" t="s">
        <v>79</v>
      </c>
      <c r="AY130" s="20" t="s">
        <v>124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79</v>
      </c>
      <c r="BK130" s="221">
        <f>ROUND(I130*H130,2)</f>
        <v>0</v>
      </c>
      <c r="BL130" s="20" t="s">
        <v>130</v>
      </c>
      <c r="BM130" s="220" t="s">
        <v>443</v>
      </c>
    </row>
    <row r="131" s="2" customFormat="1">
      <c r="A131" s="41"/>
      <c r="B131" s="42"/>
      <c r="C131" s="43"/>
      <c r="D131" s="222" t="s">
        <v>132</v>
      </c>
      <c r="E131" s="43"/>
      <c r="F131" s="223" t="s">
        <v>1247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132</v>
      </c>
      <c r="AU131" s="20" t="s">
        <v>79</v>
      </c>
    </row>
    <row r="132" s="2" customFormat="1" ht="24.15" customHeight="1">
      <c r="A132" s="41"/>
      <c r="B132" s="42"/>
      <c r="C132" s="208" t="s">
        <v>304</v>
      </c>
      <c r="D132" s="208" t="s">
        <v>126</v>
      </c>
      <c r="E132" s="209" t="s">
        <v>1248</v>
      </c>
      <c r="F132" s="210" t="s">
        <v>1249</v>
      </c>
      <c r="G132" s="211" t="s">
        <v>1202</v>
      </c>
      <c r="H132" s="212">
        <v>9</v>
      </c>
      <c r="I132" s="213"/>
      <c r="J132" s="214">
        <f>ROUND(I132*H132,2)</f>
        <v>0</v>
      </c>
      <c r="K132" s="215"/>
      <c r="L132" s="47"/>
      <c r="M132" s="216" t="s">
        <v>19</v>
      </c>
      <c r="N132" s="217" t="s">
        <v>42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130</v>
      </c>
      <c r="AT132" s="220" t="s">
        <v>126</v>
      </c>
      <c r="AU132" s="220" t="s">
        <v>79</v>
      </c>
      <c r="AY132" s="20" t="s">
        <v>124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79</v>
      </c>
      <c r="BK132" s="221">
        <f>ROUND(I132*H132,2)</f>
        <v>0</v>
      </c>
      <c r="BL132" s="20" t="s">
        <v>130</v>
      </c>
      <c r="BM132" s="220" t="s">
        <v>456</v>
      </c>
    </row>
    <row r="133" s="2" customFormat="1">
      <c r="A133" s="41"/>
      <c r="B133" s="42"/>
      <c r="C133" s="43"/>
      <c r="D133" s="222" t="s">
        <v>132</v>
      </c>
      <c r="E133" s="43"/>
      <c r="F133" s="223" t="s">
        <v>1249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132</v>
      </c>
      <c r="AU133" s="20" t="s">
        <v>79</v>
      </c>
    </row>
    <row r="134" s="2" customFormat="1" ht="24.15" customHeight="1">
      <c r="A134" s="41"/>
      <c r="B134" s="42"/>
      <c r="C134" s="208" t="s">
        <v>308</v>
      </c>
      <c r="D134" s="208" t="s">
        <v>126</v>
      </c>
      <c r="E134" s="209" t="s">
        <v>1250</v>
      </c>
      <c r="F134" s="210" t="s">
        <v>1251</v>
      </c>
      <c r="G134" s="211" t="s">
        <v>1202</v>
      </c>
      <c r="H134" s="212">
        <v>4</v>
      </c>
      <c r="I134" s="213"/>
      <c r="J134" s="214">
        <f>ROUND(I134*H134,2)</f>
        <v>0</v>
      </c>
      <c r="K134" s="215"/>
      <c r="L134" s="47"/>
      <c r="M134" s="216" t="s">
        <v>19</v>
      </c>
      <c r="N134" s="217" t="s">
        <v>42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130</v>
      </c>
      <c r="AT134" s="220" t="s">
        <v>126</v>
      </c>
      <c r="AU134" s="220" t="s">
        <v>79</v>
      </c>
      <c r="AY134" s="20" t="s">
        <v>124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79</v>
      </c>
      <c r="BK134" s="221">
        <f>ROUND(I134*H134,2)</f>
        <v>0</v>
      </c>
      <c r="BL134" s="20" t="s">
        <v>130</v>
      </c>
      <c r="BM134" s="220" t="s">
        <v>468</v>
      </c>
    </row>
    <row r="135" s="2" customFormat="1">
      <c r="A135" s="41"/>
      <c r="B135" s="42"/>
      <c r="C135" s="43"/>
      <c r="D135" s="222" t="s">
        <v>132</v>
      </c>
      <c r="E135" s="43"/>
      <c r="F135" s="223" t="s">
        <v>1252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132</v>
      </c>
      <c r="AU135" s="20" t="s">
        <v>79</v>
      </c>
    </row>
    <row r="136" s="2" customFormat="1" ht="16.5" customHeight="1">
      <c r="A136" s="41"/>
      <c r="B136" s="42"/>
      <c r="C136" s="208" t="s">
        <v>317</v>
      </c>
      <c r="D136" s="208" t="s">
        <v>126</v>
      </c>
      <c r="E136" s="209" t="s">
        <v>1253</v>
      </c>
      <c r="F136" s="210" t="s">
        <v>1254</v>
      </c>
      <c r="G136" s="211" t="s">
        <v>1202</v>
      </c>
      <c r="H136" s="212">
        <v>9</v>
      </c>
      <c r="I136" s="213"/>
      <c r="J136" s="214">
        <f>ROUND(I136*H136,2)</f>
        <v>0</v>
      </c>
      <c r="K136" s="215"/>
      <c r="L136" s="47"/>
      <c r="M136" s="216" t="s">
        <v>19</v>
      </c>
      <c r="N136" s="217" t="s">
        <v>42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130</v>
      </c>
      <c r="AT136" s="220" t="s">
        <v>126</v>
      </c>
      <c r="AU136" s="220" t="s">
        <v>79</v>
      </c>
      <c r="AY136" s="20" t="s">
        <v>124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79</v>
      </c>
      <c r="BK136" s="221">
        <f>ROUND(I136*H136,2)</f>
        <v>0</v>
      </c>
      <c r="BL136" s="20" t="s">
        <v>130</v>
      </c>
      <c r="BM136" s="220" t="s">
        <v>478</v>
      </c>
    </row>
    <row r="137" s="2" customFormat="1">
      <c r="A137" s="41"/>
      <c r="B137" s="42"/>
      <c r="C137" s="43"/>
      <c r="D137" s="222" t="s">
        <v>132</v>
      </c>
      <c r="E137" s="43"/>
      <c r="F137" s="223" t="s">
        <v>1254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132</v>
      </c>
      <c r="AU137" s="20" t="s">
        <v>79</v>
      </c>
    </row>
    <row r="138" s="2" customFormat="1" ht="16.5" customHeight="1">
      <c r="A138" s="41"/>
      <c r="B138" s="42"/>
      <c r="C138" s="208" t="s">
        <v>325</v>
      </c>
      <c r="D138" s="208" t="s">
        <v>126</v>
      </c>
      <c r="E138" s="209" t="s">
        <v>1255</v>
      </c>
      <c r="F138" s="210" t="s">
        <v>1256</v>
      </c>
      <c r="G138" s="211" t="s">
        <v>1202</v>
      </c>
      <c r="H138" s="212">
        <v>8</v>
      </c>
      <c r="I138" s="213"/>
      <c r="J138" s="214">
        <f>ROUND(I138*H138,2)</f>
        <v>0</v>
      </c>
      <c r="K138" s="215"/>
      <c r="L138" s="47"/>
      <c r="M138" s="216" t="s">
        <v>19</v>
      </c>
      <c r="N138" s="217" t="s">
        <v>42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130</v>
      </c>
      <c r="AT138" s="220" t="s">
        <v>126</v>
      </c>
      <c r="AU138" s="220" t="s">
        <v>79</v>
      </c>
      <c r="AY138" s="20" t="s">
        <v>124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79</v>
      </c>
      <c r="BK138" s="221">
        <f>ROUND(I138*H138,2)</f>
        <v>0</v>
      </c>
      <c r="BL138" s="20" t="s">
        <v>130</v>
      </c>
      <c r="BM138" s="220" t="s">
        <v>488</v>
      </c>
    </row>
    <row r="139" s="2" customFormat="1">
      <c r="A139" s="41"/>
      <c r="B139" s="42"/>
      <c r="C139" s="43"/>
      <c r="D139" s="222" t="s">
        <v>132</v>
      </c>
      <c r="E139" s="43"/>
      <c r="F139" s="223" t="s">
        <v>1256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132</v>
      </c>
      <c r="AU139" s="20" t="s">
        <v>79</v>
      </c>
    </row>
    <row r="140" s="2" customFormat="1" ht="16.5" customHeight="1">
      <c r="A140" s="41"/>
      <c r="B140" s="42"/>
      <c r="C140" s="208" t="s">
        <v>331</v>
      </c>
      <c r="D140" s="208" t="s">
        <v>126</v>
      </c>
      <c r="E140" s="209" t="s">
        <v>1257</v>
      </c>
      <c r="F140" s="210" t="s">
        <v>1258</v>
      </c>
      <c r="G140" s="211" t="s">
        <v>1202</v>
      </c>
      <c r="H140" s="212">
        <v>9</v>
      </c>
      <c r="I140" s="213"/>
      <c r="J140" s="214">
        <f>ROUND(I140*H140,2)</f>
        <v>0</v>
      </c>
      <c r="K140" s="215"/>
      <c r="L140" s="47"/>
      <c r="M140" s="216" t="s">
        <v>19</v>
      </c>
      <c r="N140" s="217" t="s">
        <v>42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130</v>
      </c>
      <c r="AT140" s="220" t="s">
        <v>126</v>
      </c>
      <c r="AU140" s="220" t="s">
        <v>79</v>
      </c>
      <c r="AY140" s="20" t="s">
        <v>124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79</v>
      </c>
      <c r="BK140" s="221">
        <f>ROUND(I140*H140,2)</f>
        <v>0</v>
      </c>
      <c r="BL140" s="20" t="s">
        <v>130</v>
      </c>
      <c r="BM140" s="220" t="s">
        <v>498</v>
      </c>
    </row>
    <row r="141" s="2" customFormat="1">
      <c r="A141" s="41"/>
      <c r="B141" s="42"/>
      <c r="C141" s="43"/>
      <c r="D141" s="222" t="s">
        <v>132</v>
      </c>
      <c r="E141" s="43"/>
      <c r="F141" s="223" t="s">
        <v>1258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132</v>
      </c>
      <c r="AU141" s="20" t="s">
        <v>79</v>
      </c>
    </row>
    <row r="142" s="2" customFormat="1" ht="16.5" customHeight="1">
      <c r="A142" s="41"/>
      <c r="B142" s="42"/>
      <c r="C142" s="208" t="s">
        <v>338</v>
      </c>
      <c r="D142" s="208" t="s">
        <v>126</v>
      </c>
      <c r="E142" s="209" t="s">
        <v>1259</v>
      </c>
      <c r="F142" s="210" t="s">
        <v>1260</v>
      </c>
      <c r="G142" s="211" t="s">
        <v>1202</v>
      </c>
      <c r="H142" s="212">
        <v>4</v>
      </c>
      <c r="I142" s="213"/>
      <c r="J142" s="214">
        <f>ROUND(I142*H142,2)</f>
        <v>0</v>
      </c>
      <c r="K142" s="215"/>
      <c r="L142" s="47"/>
      <c r="M142" s="216" t="s">
        <v>19</v>
      </c>
      <c r="N142" s="217" t="s">
        <v>42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130</v>
      </c>
      <c r="AT142" s="220" t="s">
        <v>126</v>
      </c>
      <c r="AU142" s="220" t="s">
        <v>79</v>
      </c>
      <c r="AY142" s="20" t="s">
        <v>124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79</v>
      </c>
      <c r="BK142" s="221">
        <f>ROUND(I142*H142,2)</f>
        <v>0</v>
      </c>
      <c r="BL142" s="20" t="s">
        <v>130</v>
      </c>
      <c r="BM142" s="220" t="s">
        <v>508</v>
      </c>
    </row>
    <row r="143" s="2" customFormat="1">
      <c r="A143" s="41"/>
      <c r="B143" s="42"/>
      <c r="C143" s="43"/>
      <c r="D143" s="222" t="s">
        <v>132</v>
      </c>
      <c r="E143" s="43"/>
      <c r="F143" s="223" t="s">
        <v>1260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132</v>
      </c>
      <c r="AU143" s="20" t="s">
        <v>79</v>
      </c>
    </row>
    <row r="144" s="2" customFormat="1" ht="16.5" customHeight="1">
      <c r="A144" s="41"/>
      <c r="B144" s="42"/>
      <c r="C144" s="208" t="s">
        <v>344</v>
      </c>
      <c r="D144" s="208" t="s">
        <v>126</v>
      </c>
      <c r="E144" s="209" t="s">
        <v>1261</v>
      </c>
      <c r="F144" s="210" t="s">
        <v>1262</v>
      </c>
      <c r="G144" s="211" t="s">
        <v>166</v>
      </c>
      <c r="H144" s="212">
        <v>1200</v>
      </c>
      <c r="I144" s="213"/>
      <c r="J144" s="214">
        <f>ROUND(I144*H144,2)</f>
        <v>0</v>
      </c>
      <c r="K144" s="215"/>
      <c r="L144" s="47"/>
      <c r="M144" s="216" t="s">
        <v>19</v>
      </c>
      <c r="N144" s="217" t="s">
        <v>42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130</v>
      </c>
      <c r="AT144" s="220" t="s">
        <v>126</v>
      </c>
      <c r="AU144" s="220" t="s">
        <v>79</v>
      </c>
      <c r="AY144" s="20" t="s">
        <v>124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79</v>
      </c>
      <c r="BK144" s="221">
        <f>ROUND(I144*H144,2)</f>
        <v>0</v>
      </c>
      <c r="BL144" s="20" t="s">
        <v>130</v>
      </c>
      <c r="BM144" s="220" t="s">
        <v>520</v>
      </c>
    </row>
    <row r="145" s="2" customFormat="1">
      <c r="A145" s="41"/>
      <c r="B145" s="42"/>
      <c r="C145" s="43"/>
      <c r="D145" s="222" t="s">
        <v>132</v>
      </c>
      <c r="E145" s="43"/>
      <c r="F145" s="223" t="s">
        <v>1262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132</v>
      </c>
      <c r="AU145" s="20" t="s">
        <v>79</v>
      </c>
    </row>
    <row r="146" s="2" customFormat="1" ht="16.5" customHeight="1">
      <c r="A146" s="41"/>
      <c r="B146" s="42"/>
      <c r="C146" s="208" t="s">
        <v>350</v>
      </c>
      <c r="D146" s="208" t="s">
        <v>126</v>
      </c>
      <c r="E146" s="209" t="s">
        <v>1263</v>
      </c>
      <c r="F146" s="210" t="s">
        <v>1264</v>
      </c>
      <c r="G146" s="211" t="s">
        <v>1202</v>
      </c>
      <c r="H146" s="212">
        <v>12</v>
      </c>
      <c r="I146" s="213"/>
      <c r="J146" s="214">
        <f>ROUND(I146*H146,2)</f>
        <v>0</v>
      </c>
      <c r="K146" s="215"/>
      <c r="L146" s="47"/>
      <c r="M146" s="216" t="s">
        <v>19</v>
      </c>
      <c r="N146" s="217" t="s">
        <v>42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130</v>
      </c>
      <c r="AT146" s="220" t="s">
        <v>126</v>
      </c>
      <c r="AU146" s="220" t="s">
        <v>79</v>
      </c>
      <c r="AY146" s="20" t="s">
        <v>124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79</v>
      </c>
      <c r="BK146" s="221">
        <f>ROUND(I146*H146,2)</f>
        <v>0</v>
      </c>
      <c r="BL146" s="20" t="s">
        <v>130</v>
      </c>
      <c r="BM146" s="220" t="s">
        <v>529</v>
      </c>
    </row>
    <row r="147" s="2" customFormat="1">
      <c r="A147" s="41"/>
      <c r="B147" s="42"/>
      <c r="C147" s="43"/>
      <c r="D147" s="222" t="s">
        <v>132</v>
      </c>
      <c r="E147" s="43"/>
      <c r="F147" s="223" t="s">
        <v>1265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132</v>
      </c>
      <c r="AU147" s="20" t="s">
        <v>79</v>
      </c>
    </row>
    <row r="148" s="2" customFormat="1" ht="16.5" customHeight="1">
      <c r="A148" s="41"/>
      <c r="B148" s="42"/>
      <c r="C148" s="208" t="s">
        <v>359</v>
      </c>
      <c r="D148" s="208" t="s">
        <v>126</v>
      </c>
      <c r="E148" s="209" t="s">
        <v>1266</v>
      </c>
      <c r="F148" s="210" t="s">
        <v>1267</v>
      </c>
      <c r="G148" s="211" t="s">
        <v>1202</v>
      </c>
      <c r="H148" s="212">
        <v>30</v>
      </c>
      <c r="I148" s="213"/>
      <c r="J148" s="214">
        <f>ROUND(I148*H148,2)</f>
        <v>0</v>
      </c>
      <c r="K148" s="215"/>
      <c r="L148" s="47"/>
      <c r="M148" s="216" t="s">
        <v>19</v>
      </c>
      <c r="N148" s="217" t="s">
        <v>42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130</v>
      </c>
      <c r="AT148" s="220" t="s">
        <v>126</v>
      </c>
      <c r="AU148" s="220" t="s">
        <v>79</v>
      </c>
      <c r="AY148" s="20" t="s">
        <v>124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79</v>
      </c>
      <c r="BK148" s="221">
        <f>ROUND(I148*H148,2)</f>
        <v>0</v>
      </c>
      <c r="BL148" s="20" t="s">
        <v>130</v>
      </c>
      <c r="BM148" s="220" t="s">
        <v>541</v>
      </c>
    </row>
    <row r="149" s="2" customFormat="1">
      <c r="A149" s="41"/>
      <c r="B149" s="42"/>
      <c r="C149" s="43"/>
      <c r="D149" s="222" t="s">
        <v>132</v>
      </c>
      <c r="E149" s="43"/>
      <c r="F149" s="223" t="s">
        <v>1268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132</v>
      </c>
      <c r="AU149" s="20" t="s">
        <v>79</v>
      </c>
    </row>
    <row r="150" s="2" customFormat="1" ht="16.5" customHeight="1">
      <c r="A150" s="41"/>
      <c r="B150" s="42"/>
      <c r="C150" s="208" t="s">
        <v>367</v>
      </c>
      <c r="D150" s="208" t="s">
        <v>126</v>
      </c>
      <c r="E150" s="209" t="s">
        <v>1269</v>
      </c>
      <c r="F150" s="210" t="s">
        <v>1270</v>
      </c>
      <c r="G150" s="211" t="s">
        <v>1202</v>
      </c>
      <c r="H150" s="212">
        <v>30</v>
      </c>
      <c r="I150" s="213"/>
      <c r="J150" s="214">
        <f>ROUND(I150*H150,2)</f>
        <v>0</v>
      </c>
      <c r="K150" s="215"/>
      <c r="L150" s="47"/>
      <c r="M150" s="216" t="s">
        <v>19</v>
      </c>
      <c r="N150" s="217" t="s">
        <v>42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130</v>
      </c>
      <c r="AT150" s="220" t="s">
        <v>126</v>
      </c>
      <c r="AU150" s="220" t="s">
        <v>79</v>
      </c>
      <c r="AY150" s="20" t="s">
        <v>124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79</v>
      </c>
      <c r="BK150" s="221">
        <f>ROUND(I150*H150,2)</f>
        <v>0</v>
      </c>
      <c r="BL150" s="20" t="s">
        <v>130</v>
      </c>
      <c r="BM150" s="220" t="s">
        <v>549</v>
      </c>
    </row>
    <row r="151" s="2" customFormat="1">
      <c r="A151" s="41"/>
      <c r="B151" s="42"/>
      <c r="C151" s="43"/>
      <c r="D151" s="222" t="s">
        <v>132</v>
      </c>
      <c r="E151" s="43"/>
      <c r="F151" s="223" t="s">
        <v>1270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132</v>
      </c>
      <c r="AU151" s="20" t="s">
        <v>79</v>
      </c>
    </row>
    <row r="152" s="12" customFormat="1" ht="25.92" customHeight="1">
      <c r="A152" s="12"/>
      <c r="B152" s="192"/>
      <c r="C152" s="193"/>
      <c r="D152" s="194" t="s">
        <v>70</v>
      </c>
      <c r="E152" s="195" t="s">
        <v>1271</v>
      </c>
      <c r="F152" s="195" t="s">
        <v>1272</v>
      </c>
      <c r="G152" s="193"/>
      <c r="H152" s="193"/>
      <c r="I152" s="196"/>
      <c r="J152" s="197">
        <f>BK152</f>
        <v>0</v>
      </c>
      <c r="K152" s="193"/>
      <c r="L152" s="198"/>
      <c r="M152" s="199"/>
      <c r="N152" s="200"/>
      <c r="O152" s="200"/>
      <c r="P152" s="201">
        <f>SUM(P153:P220)</f>
        <v>0</v>
      </c>
      <c r="Q152" s="200"/>
      <c r="R152" s="201">
        <f>SUM(R153:R220)</f>
        <v>0</v>
      </c>
      <c r="S152" s="200"/>
      <c r="T152" s="202">
        <f>SUM(T153:T220)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79</v>
      </c>
      <c r="AT152" s="204" t="s">
        <v>70</v>
      </c>
      <c r="AU152" s="204" t="s">
        <v>71</v>
      </c>
      <c r="AY152" s="203" t="s">
        <v>124</v>
      </c>
      <c r="BK152" s="205">
        <f>SUM(BK153:BK220)</f>
        <v>0</v>
      </c>
    </row>
    <row r="153" s="2" customFormat="1" ht="16.5" customHeight="1">
      <c r="A153" s="41"/>
      <c r="B153" s="42"/>
      <c r="C153" s="208" t="s">
        <v>374</v>
      </c>
      <c r="D153" s="208" t="s">
        <v>126</v>
      </c>
      <c r="E153" s="209" t="s">
        <v>1273</v>
      </c>
      <c r="F153" s="210" t="s">
        <v>1274</v>
      </c>
      <c r="G153" s="211" t="s">
        <v>1209</v>
      </c>
      <c r="H153" s="212">
        <v>1</v>
      </c>
      <c r="I153" s="213"/>
      <c r="J153" s="214">
        <f>ROUND(I153*H153,2)</f>
        <v>0</v>
      </c>
      <c r="K153" s="215"/>
      <c r="L153" s="47"/>
      <c r="M153" s="216" t="s">
        <v>19</v>
      </c>
      <c r="N153" s="217" t="s">
        <v>42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130</v>
      </c>
      <c r="AT153" s="220" t="s">
        <v>126</v>
      </c>
      <c r="AU153" s="220" t="s">
        <v>79</v>
      </c>
      <c r="AY153" s="20" t="s">
        <v>124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79</v>
      </c>
      <c r="BK153" s="221">
        <f>ROUND(I153*H153,2)</f>
        <v>0</v>
      </c>
      <c r="BL153" s="20" t="s">
        <v>130</v>
      </c>
      <c r="BM153" s="220" t="s">
        <v>557</v>
      </c>
    </row>
    <row r="154" s="2" customFormat="1">
      <c r="A154" s="41"/>
      <c r="B154" s="42"/>
      <c r="C154" s="43"/>
      <c r="D154" s="222" t="s">
        <v>132</v>
      </c>
      <c r="E154" s="43"/>
      <c r="F154" s="223" t="s">
        <v>1274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132</v>
      </c>
      <c r="AU154" s="20" t="s">
        <v>79</v>
      </c>
    </row>
    <row r="155" s="2" customFormat="1" ht="16.5" customHeight="1">
      <c r="A155" s="41"/>
      <c r="B155" s="42"/>
      <c r="C155" s="208" t="s">
        <v>382</v>
      </c>
      <c r="D155" s="208" t="s">
        <v>126</v>
      </c>
      <c r="E155" s="209" t="s">
        <v>1275</v>
      </c>
      <c r="F155" s="210" t="s">
        <v>1276</v>
      </c>
      <c r="G155" s="211" t="s">
        <v>1209</v>
      </c>
      <c r="H155" s="212">
        <v>1</v>
      </c>
      <c r="I155" s="213"/>
      <c r="J155" s="214">
        <f>ROUND(I155*H155,2)</f>
        <v>0</v>
      </c>
      <c r="K155" s="215"/>
      <c r="L155" s="47"/>
      <c r="M155" s="216" t="s">
        <v>19</v>
      </c>
      <c r="N155" s="217" t="s">
        <v>42</v>
      </c>
      <c r="O155" s="87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0" t="s">
        <v>130</v>
      </c>
      <c r="AT155" s="220" t="s">
        <v>126</v>
      </c>
      <c r="AU155" s="220" t="s">
        <v>79</v>
      </c>
      <c r="AY155" s="20" t="s">
        <v>124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0" t="s">
        <v>79</v>
      </c>
      <c r="BK155" s="221">
        <f>ROUND(I155*H155,2)</f>
        <v>0</v>
      </c>
      <c r="BL155" s="20" t="s">
        <v>130</v>
      </c>
      <c r="BM155" s="220" t="s">
        <v>565</v>
      </c>
    </row>
    <row r="156" s="2" customFormat="1">
      <c r="A156" s="41"/>
      <c r="B156" s="42"/>
      <c r="C156" s="43"/>
      <c r="D156" s="222" t="s">
        <v>132</v>
      </c>
      <c r="E156" s="43"/>
      <c r="F156" s="223" t="s">
        <v>1276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132</v>
      </c>
      <c r="AU156" s="20" t="s">
        <v>79</v>
      </c>
    </row>
    <row r="157" s="2" customFormat="1" ht="16.5" customHeight="1">
      <c r="A157" s="41"/>
      <c r="B157" s="42"/>
      <c r="C157" s="208" t="s">
        <v>388</v>
      </c>
      <c r="D157" s="208" t="s">
        <v>126</v>
      </c>
      <c r="E157" s="209" t="s">
        <v>1277</v>
      </c>
      <c r="F157" s="210" t="s">
        <v>1278</v>
      </c>
      <c r="G157" s="211" t="s">
        <v>129</v>
      </c>
      <c r="H157" s="212">
        <v>160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42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130</v>
      </c>
      <c r="AT157" s="220" t="s">
        <v>126</v>
      </c>
      <c r="AU157" s="220" t="s">
        <v>79</v>
      </c>
      <c r="AY157" s="20" t="s">
        <v>124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79</v>
      </c>
      <c r="BK157" s="221">
        <f>ROUND(I157*H157,2)</f>
        <v>0</v>
      </c>
      <c r="BL157" s="20" t="s">
        <v>130</v>
      </c>
      <c r="BM157" s="220" t="s">
        <v>575</v>
      </c>
    </row>
    <row r="158" s="2" customFormat="1">
      <c r="A158" s="41"/>
      <c r="B158" s="42"/>
      <c r="C158" s="43"/>
      <c r="D158" s="222" t="s">
        <v>132</v>
      </c>
      <c r="E158" s="43"/>
      <c r="F158" s="223" t="s">
        <v>1278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132</v>
      </c>
      <c r="AU158" s="20" t="s">
        <v>79</v>
      </c>
    </row>
    <row r="159" s="2" customFormat="1" ht="16.5" customHeight="1">
      <c r="A159" s="41"/>
      <c r="B159" s="42"/>
      <c r="C159" s="208" t="s">
        <v>394</v>
      </c>
      <c r="D159" s="208" t="s">
        <v>126</v>
      </c>
      <c r="E159" s="209" t="s">
        <v>1279</v>
      </c>
      <c r="F159" s="210" t="s">
        <v>1280</v>
      </c>
      <c r="G159" s="211" t="s">
        <v>166</v>
      </c>
      <c r="H159" s="212">
        <v>6</v>
      </c>
      <c r="I159" s="213"/>
      <c r="J159" s="214">
        <f>ROUND(I159*H159,2)</f>
        <v>0</v>
      </c>
      <c r="K159" s="215"/>
      <c r="L159" s="47"/>
      <c r="M159" s="216" t="s">
        <v>19</v>
      </c>
      <c r="N159" s="217" t="s">
        <v>42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130</v>
      </c>
      <c r="AT159" s="220" t="s">
        <v>126</v>
      </c>
      <c r="AU159" s="220" t="s">
        <v>79</v>
      </c>
      <c r="AY159" s="20" t="s">
        <v>124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79</v>
      </c>
      <c r="BK159" s="221">
        <f>ROUND(I159*H159,2)</f>
        <v>0</v>
      </c>
      <c r="BL159" s="20" t="s">
        <v>130</v>
      </c>
      <c r="BM159" s="220" t="s">
        <v>587</v>
      </c>
    </row>
    <row r="160" s="2" customFormat="1">
      <c r="A160" s="41"/>
      <c r="B160" s="42"/>
      <c r="C160" s="43"/>
      <c r="D160" s="222" t="s">
        <v>132</v>
      </c>
      <c r="E160" s="43"/>
      <c r="F160" s="223" t="s">
        <v>1280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132</v>
      </c>
      <c r="AU160" s="20" t="s">
        <v>79</v>
      </c>
    </row>
    <row r="161" s="2" customFormat="1" ht="16.5" customHeight="1">
      <c r="A161" s="41"/>
      <c r="B161" s="42"/>
      <c r="C161" s="208" t="s">
        <v>400</v>
      </c>
      <c r="D161" s="208" t="s">
        <v>126</v>
      </c>
      <c r="E161" s="209" t="s">
        <v>1281</v>
      </c>
      <c r="F161" s="210" t="s">
        <v>1282</v>
      </c>
      <c r="G161" s="211" t="s">
        <v>166</v>
      </c>
      <c r="H161" s="212">
        <v>12</v>
      </c>
      <c r="I161" s="213"/>
      <c r="J161" s="214">
        <f>ROUND(I161*H161,2)</f>
        <v>0</v>
      </c>
      <c r="K161" s="215"/>
      <c r="L161" s="47"/>
      <c r="M161" s="216" t="s">
        <v>19</v>
      </c>
      <c r="N161" s="217" t="s">
        <v>42</v>
      </c>
      <c r="O161" s="87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0" t="s">
        <v>130</v>
      </c>
      <c r="AT161" s="220" t="s">
        <v>126</v>
      </c>
      <c r="AU161" s="220" t="s">
        <v>79</v>
      </c>
      <c r="AY161" s="20" t="s">
        <v>124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20" t="s">
        <v>79</v>
      </c>
      <c r="BK161" s="221">
        <f>ROUND(I161*H161,2)</f>
        <v>0</v>
      </c>
      <c r="BL161" s="20" t="s">
        <v>130</v>
      </c>
      <c r="BM161" s="220" t="s">
        <v>599</v>
      </c>
    </row>
    <row r="162" s="2" customFormat="1">
      <c r="A162" s="41"/>
      <c r="B162" s="42"/>
      <c r="C162" s="43"/>
      <c r="D162" s="222" t="s">
        <v>132</v>
      </c>
      <c r="E162" s="43"/>
      <c r="F162" s="223" t="s">
        <v>1282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132</v>
      </c>
      <c r="AU162" s="20" t="s">
        <v>79</v>
      </c>
    </row>
    <row r="163" s="2" customFormat="1" ht="16.5" customHeight="1">
      <c r="A163" s="41"/>
      <c r="B163" s="42"/>
      <c r="C163" s="208" t="s">
        <v>407</v>
      </c>
      <c r="D163" s="208" t="s">
        <v>126</v>
      </c>
      <c r="E163" s="209" t="s">
        <v>1283</v>
      </c>
      <c r="F163" s="210" t="s">
        <v>1284</v>
      </c>
      <c r="G163" s="211" t="s">
        <v>1202</v>
      </c>
      <c r="H163" s="212">
        <v>30</v>
      </c>
      <c r="I163" s="213"/>
      <c r="J163" s="214">
        <f>ROUND(I163*H163,2)</f>
        <v>0</v>
      </c>
      <c r="K163" s="215"/>
      <c r="L163" s="47"/>
      <c r="M163" s="216" t="s">
        <v>19</v>
      </c>
      <c r="N163" s="217" t="s">
        <v>42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130</v>
      </c>
      <c r="AT163" s="220" t="s">
        <v>126</v>
      </c>
      <c r="AU163" s="220" t="s">
        <v>79</v>
      </c>
      <c r="AY163" s="20" t="s">
        <v>124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79</v>
      </c>
      <c r="BK163" s="221">
        <f>ROUND(I163*H163,2)</f>
        <v>0</v>
      </c>
      <c r="BL163" s="20" t="s">
        <v>130</v>
      </c>
      <c r="BM163" s="220" t="s">
        <v>615</v>
      </c>
    </row>
    <row r="164" s="2" customFormat="1">
      <c r="A164" s="41"/>
      <c r="B164" s="42"/>
      <c r="C164" s="43"/>
      <c r="D164" s="222" t="s">
        <v>132</v>
      </c>
      <c r="E164" s="43"/>
      <c r="F164" s="223" t="s">
        <v>1284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132</v>
      </c>
      <c r="AU164" s="20" t="s">
        <v>79</v>
      </c>
    </row>
    <row r="165" s="2" customFormat="1" ht="16.5" customHeight="1">
      <c r="A165" s="41"/>
      <c r="B165" s="42"/>
      <c r="C165" s="208" t="s">
        <v>412</v>
      </c>
      <c r="D165" s="208" t="s">
        <v>126</v>
      </c>
      <c r="E165" s="209" t="s">
        <v>1285</v>
      </c>
      <c r="F165" s="210" t="s">
        <v>1286</v>
      </c>
      <c r="G165" s="211" t="s">
        <v>175</v>
      </c>
      <c r="H165" s="212">
        <v>4</v>
      </c>
      <c r="I165" s="213"/>
      <c r="J165" s="214">
        <f>ROUND(I165*H165,2)</f>
        <v>0</v>
      </c>
      <c r="K165" s="215"/>
      <c r="L165" s="47"/>
      <c r="M165" s="216" t="s">
        <v>19</v>
      </c>
      <c r="N165" s="217" t="s">
        <v>42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130</v>
      </c>
      <c r="AT165" s="220" t="s">
        <v>126</v>
      </c>
      <c r="AU165" s="220" t="s">
        <v>79</v>
      </c>
      <c r="AY165" s="20" t="s">
        <v>124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79</v>
      </c>
      <c r="BK165" s="221">
        <f>ROUND(I165*H165,2)</f>
        <v>0</v>
      </c>
      <c r="BL165" s="20" t="s">
        <v>130</v>
      </c>
      <c r="BM165" s="220" t="s">
        <v>627</v>
      </c>
    </row>
    <row r="166" s="2" customFormat="1">
      <c r="A166" s="41"/>
      <c r="B166" s="42"/>
      <c r="C166" s="43"/>
      <c r="D166" s="222" t="s">
        <v>132</v>
      </c>
      <c r="E166" s="43"/>
      <c r="F166" s="223" t="s">
        <v>1286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132</v>
      </c>
      <c r="AU166" s="20" t="s">
        <v>79</v>
      </c>
    </row>
    <row r="167" s="2" customFormat="1" ht="16.5" customHeight="1">
      <c r="A167" s="41"/>
      <c r="B167" s="42"/>
      <c r="C167" s="208" t="s">
        <v>418</v>
      </c>
      <c r="D167" s="208" t="s">
        <v>126</v>
      </c>
      <c r="E167" s="209" t="s">
        <v>1287</v>
      </c>
      <c r="F167" s="210" t="s">
        <v>1288</v>
      </c>
      <c r="G167" s="211" t="s">
        <v>175</v>
      </c>
      <c r="H167" s="212">
        <v>0.40000000000000002</v>
      </c>
      <c r="I167" s="213"/>
      <c r="J167" s="214">
        <f>ROUND(I167*H167,2)</f>
        <v>0</v>
      </c>
      <c r="K167" s="215"/>
      <c r="L167" s="47"/>
      <c r="M167" s="216" t="s">
        <v>19</v>
      </c>
      <c r="N167" s="217" t="s">
        <v>42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130</v>
      </c>
      <c r="AT167" s="220" t="s">
        <v>126</v>
      </c>
      <c r="AU167" s="220" t="s">
        <v>79</v>
      </c>
      <c r="AY167" s="20" t="s">
        <v>124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79</v>
      </c>
      <c r="BK167" s="221">
        <f>ROUND(I167*H167,2)</f>
        <v>0</v>
      </c>
      <c r="BL167" s="20" t="s">
        <v>130</v>
      </c>
      <c r="BM167" s="220" t="s">
        <v>640</v>
      </c>
    </row>
    <row r="168" s="2" customFormat="1">
      <c r="A168" s="41"/>
      <c r="B168" s="42"/>
      <c r="C168" s="43"/>
      <c r="D168" s="222" t="s">
        <v>132</v>
      </c>
      <c r="E168" s="43"/>
      <c r="F168" s="223" t="s">
        <v>1288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132</v>
      </c>
      <c r="AU168" s="20" t="s">
        <v>79</v>
      </c>
    </row>
    <row r="169" s="2" customFormat="1" ht="16.5" customHeight="1">
      <c r="A169" s="41"/>
      <c r="B169" s="42"/>
      <c r="C169" s="208" t="s">
        <v>423</v>
      </c>
      <c r="D169" s="208" t="s">
        <v>126</v>
      </c>
      <c r="E169" s="209" t="s">
        <v>1289</v>
      </c>
      <c r="F169" s="210" t="s">
        <v>1290</v>
      </c>
      <c r="G169" s="211" t="s">
        <v>175</v>
      </c>
      <c r="H169" s="212">
        <v>3</v>
      </c>
      <c r="I169" s="213"/>
      <c r="J169" s="214">
        <f>ROUND(I169*H169,2)</f>
        <v>0</v>
      </c>
      <c r="K169" s="215"/>
      <c r="L169" s="47"/>
      <c r="M169" s="216" t="s">
        <v>19</v>
      </c>
      <c r="N169" s="217" t="s">
        <v>42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130</v>
      </c>
      <c r="AT169" s="220" t="s">
        <v>126</v>
      </c>
      <c r="AU169" s="220" t="s">
        <v>79</v>
      </c>
      <c r="AY169" s="20" t="s">
        <v>124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79</v>
      </c>
      <c r="BK169" s="221">
        <f>ROUND(I169*H169,2)</f>
        <v>0</v>
      </c>
      <c r="BL169" s="20" t="s">
        <v>130</v>
      </c>
      <c r="BM169" s="220" t="s">
        <v>654</v>
      </c>
    </row>
    <row r="170" s="2" customFormat="1">
      <c r="A170" s="41"/>
      <c r="B170" s="42"/>
      <c r="C170" s="43"/>
      <c r="D170" s="222" t="s">
        <v>132</v>
      </c>
      <c r="E170" s="43"/>
      <c r="F170" s="223" t="s">
        <v>1290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132</v>
      </c>
      <c r="AU170" s="20" t="s">
        <v>79</v>
      </c>
    </row>
    <row r="171" s="2" customFormat="1" ht="16.5" customHeight="1">
      <c r="A171" s="41"/>
      <c r="B171" s="42"/>
      <c r="C171" s="208" t="s">
        <v>428</v>
      </c>
      <c r="D171" s="208" t="s">
        <v>126</v>
      </c>
      <c r="E171" s="209" t="s">
        <v>1291</v>
      </c>
      <c r="F171" s="210" t="s">
        <v>1292</v>
      </c>
      <c r="G171" s="211" t="s">
        <v>166</v>
      </c>
      <c r="H171" s="212">
        <v>15</v>
      </c>
      <c r="I171" s="213"/>
      <c r="J171" s="214">
        <f>ROUND(I171*H171,2)</f>
        <v>0</v>
      </c>
      <c r="K171" s="215"/>
      <c r="L171" s="47"/>
      <c r="M171" s="216" t="s">
        <v>19</v>
      </c>
      <c r="N171" s="217" t="s">
        <v>42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130</v>
      </c>
      <c r="AT171" s="220" t="s">
        <v>126</v>
      </c>
      <c r="AU171" s="220" t="s">
        <v>79</v>
      </c>
      <c r="AY171" s="20" t="s">
        <v>124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79</v>
      </c>
      <c r="BK171" s="221">
        <f>ROUND(I171*H171,2)</f>
        <v>0</v>
      </c>
      <c r="BL171" s="20" t="s">
        <v>130</v>
      </c>
      <c r="BM171" s="220" t="s">
        <v>672</v>
      </c>
    </row>
    <row r="172" s="2" customFormat="1">
      <c r="A172" s="41"/>
      <c r="B172" s="42"/>
      <c r="C172" s="43"/>
      <c r="D172" s="222" t="s">
        <v>132</v>
      </c>
      <c r="E172" s="43"/>
      <c r="F172" s="223" t="s">
        <v>1292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132</v>
      </c>
      <c r="AU172" s="20" t="s">
        <v>79</v>
      </c>
    </row>
    <row r="173" s="2" customFormat="1" ht="16.5" customHeight="1">
      <c r="A173" s="41"/>
      <c r="B173" s="42"/>
      <c r="C173" s="208" t="s">
        <v>435</v>
      </c>
      <c r="D173" s="208" t="s">
        <v>126</v>
      </c>
      <c r="E173" s="209" t="s">
        <v>1293</v>
      </c>
      <c r="F173" s="210" t="s">
        <v>1294</v>
      </c>
      <c r="G173" s="211" t="s">
        <v>166</v>
      </c>
      <c r="H173" s="212">
        <v>15</v>
      </c>
      <c r="I173" s="213"/>
      <c r="J173" s="214">
        <f>ROUND(I173*H173,2)</f>
        <v>0</v>
      </c>
      <c r="K173" s="215"/>
      <c r="L173" s="47"/>
      <c r="M173" s="216" t="s">
        <v>19</v>
      </c>
      <c r="N173" s="217" t="s">
        <v>42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0" t="s">
        <v>130</v>
      </c>
      <c r="AT173" s="220" t="s">
        <v>126</v>
      </c>
      <c r="AU173" s="220" t="s">
        <v>79</v>
      </c>
      <c r="AY173" s="20" t="s">
        <v>124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0" t="s">
        <v>79</v>
      </c>
      <c r="BK173" s="221">
        <f>ROUND(I173*H173,2)</f>
        <v>0</v>
      </c>
      <c r="BL173" s="20" t="s">
        <v>130</v>
      </c>
      <c r="BM173" s="220" t="s">
        <v>680</v>
      </c>
    </row>
    <row r="174" s="2" customFormat="1">
      <c r="A174" s="41"/>
      <c r="B174" s="42"/>
      <c r="C174" s="43"/>
      <c r="D174" s="222" t="s">
        <v>132</v>
      </c>
      <c r="E174" s="43"/>
      <c r="F174" s="223" t="s">
        <v>1294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132</v>
      </c>
      <c r="AU174" s="20" t="s">
        <v>79</v>
      </c>
    </row>
    <row r="175" s="2" customFormat="1" ht="16.5" customHeight="1">
      <c r="A175" s="41"/>
      <c r="B175" s="42"/>
      <c r="C175" s="208" t="s">
        <v>439</v>
      </c>
      <c r="D175" s="208" t="s">
        <v>126</v>
      </c>
      <c r="E175" s="209" t="s">
        <v>1295</v>
      </c>
      <c r="F175" s="210" t="s">
        <v>1296</v>
      </c>
      <c r="G175" s="211" t="s">
        <v>175</v>
      </c>
      <c r="H175" s="212">
        <v>3</v>
      </c>
      <c r="I175" s="213"/>
      <c r="J175" s="214">
        <f>ROUND(I175*H175,2)</f>
        <v>0</v>
      </c>
      <c r="K175" s="215"/>
      <c r="L175" s="47"/>
      <c r="M175" s="216" t="s">
        <v>19</v>
      </c>
      <c r="N175" s="217" t="s">
        <v>42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130</v>
      </c>
      <c r="AT175" s="220" t="s">
        <v>126</v>
      </c>
      <c r="AU175" s="220" t="s">
        <v>79</v>
      </c>
      <c r="AY175" s="20" t="s">
        <v>124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79</v>
      </c>
      <c r="BK175" s="221">
        <f>ROUND(I175*H175,2)</f>
        <v>0</v>
      </c>
      <c r="BL175" s="20" t="s">
        <v>130</v>
      </c>
      <c r="BM175" s="220" t="s">
        <v>693</v>
      </c>
    </row>
    <row r="176" s="2" customFormat="1">
      <c r="A176" s="41"/>
      <c r="B176" s="42"/>
      <c r="C176" s="43"/>
      <c r="D176" s="222" t="s">
        <v>132</v>
      </c>
      <c r="E176" s="43"/>
      <c r="F176" s="223" t="s">
        <v>1296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132</v>
      </c>
      <c r="AU176" s="20" t="s">
        <v>79</v>
      </c>
    </row>
    <row r="177" s="2" customFormat="1" ht="16.5" customHeight="1">
      <c r="A177" s="41"/>
      <c r="B177" s="42"/>
      <c r="C177" s="208" t="s">
        <v>443</v>
      </c>
      <c r="D177" s="208" t="s">
        <v>126</v>
      </c>
      <c r="E177" s="209" t="s">
        <v>1297</v>
      </c>
      <c r="F177" s="210" t="s">
        <v>1298</v>
      </c>
      <c r="G177" s="211" t="s">
        <v>166</v>
      </c>
      <c r="H177" s="212">
        <v>405</v>
      </c>
      <c r="I177" s="213"/>
      <c r="J177" s="214">
        <f>ROUND(I177*H177,2)</f>
        <v>0</v>
      </c>
      <c r="K177" s="215"/>
      <c r="L177" s="47"/>
      <c r="M177" s="216" t="s">
        <v>19</v>
      </c>
      <c r="N177" s="217" t="s">
        <v>42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130</v>
      </c>
      <c r="AT177" s="220" t="s">
        <v>126</v>
      </c>
      <c r="AU177" s="220" t="s">
        <v>79</v>
      </c>
      <c r="AY177" s="20" t="s">
        <v>124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79</v>
      </c>
      <c r="BK177" s="221">
        <f>ROUND(I177*H177,2)</f>
        <v>0</v>
      </c>
      <c r="BL177" s="20" t="s">
        <v>130</v>
      </c>
      <c r="BM177" s="220" t="s">
        <v>706</v>
      </c>
    </row>
    <row r="178" s="2" customFormat="1">
      <c r="A178" s="41"/>
      <c r="B178" s="42"/>
      <c r="C178" s="43"/>
      <c r="D178" s="222" t="s">
        <v>132</v>
      </c>
      <c r="E178" s="43"/>
      <c r="F178" s="223" t="s">
        <v>1298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132</v>
      </c>
      <c r="AU178" s="20" t="s">
        <v>79</v>
      </c>
    </row>
    <row r="179" s="2" customFormat="1" ht="16.5" customHeight="1">
      <c r="A179" s="41"/>
      <c r="B179" s="42"/>
      <c r="C179" s="208" t="s">
        <v>451</v>
      </c>
      <c r="D179" s="208" t="s">
        <v>126</v>
      </c>
      <c r="E179" s="209" t="s">
        <v>1299</v>
      </c>
      <c r="F179" s="210" t="s">
        <v>1300</v>
      </c>
      <c r="G179" s="211" t="s">
        <v>166</v>
      </c>
      <c r="H179" s="212">
        <v>405</v>
      </c>
      <c r="I179" s="213"/>
      <c r="J179" s="214">
        <f>ROUND(I179*H179,2)</f>
        <v>0</v>
      </c>
      <c r="K179" s="215"/>
      <c r="L179" s="47"/>
      <c r="M179" s="216" t="s">
        <v>19</v>
      </c>
      <c r="N179" s="217" t="s">
        <v>42</v>
      </c>
      <c r="O179" s="87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0" t="s">
        <v>130</v>
      </c>
      <c r="AT179" s="220" t="s">
        <v>126</v>
      </c>
      <c r="AU179" s="220" t="s">
        <v>79</v>
      </c>
      <c r="AY179" s="20" t="s">
        <v>124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0" t="s">
        <v>79</v>
      </c>
      <c r="BK179" s="221">
        <f>ROUND(I179*H179,2)</f>
        <v>0</v>
      </c>
      <c r="BL179" s="20" t="s">
        <v>130</v>
      </c>
      <c r="BM179" s="220" t="s">
        <v>719</v>
      </c>
    </row>
    <row r="180" s="2" customFormat="1">
      <c r="A180" s="41"/>
      <c r="B180" s="42"/>
      <c r="C180" s="43"/>
      <c r="D180" s="222" t="s">
        <v>132</v>
      </c>
      <c r="E180" s="43"/>
      <c r="F180" s="223" t="s">
        <v>1300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132</v>
      </c>
      <c r="AU180" s="20" t="s">
        <v>79</v>
      </c>
    </row>
    <row r="181" s="2" customFormat="1" ht="16.5" customHeight="1">
      <c r="A181" s="41"/>
      <c r="B181" s="42"/>
      <c r="C181" s="208" t="s">
        <v>456</v>
      </c>
      <c r="D181" s="208" t="s">
        <v>126</v>
      </c>
      <c r="E181" s="209" t="s">
        <v>1301</v>
      </c>
      <c r="F181" s="210" t="s">
        <v>1302</v>
      </c>
      <c r="G181" s="211" t="s">
        <v>166</v>
      </c>
      <c r="H181" s="212">
        <v>535</v>
      </c>
      <c r="I181" s="213"/>
      <c r="J181" s="214">
        <f>ROUND(I181*H181,2)</f>
        <v>0</v>
      </c>
      <c r="K181" s="215"/>
      <c r="L181" s="47"/>
      <c r="M181" s="216" t="s">
        <v>19</v>
      </c>
      <c r="N181" s="217" t="s">
        <v>42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130</v>
      </c>
      <c r="AT181" s="220" t="s">
        <v>126</v>
      </c>
      <c r="AU181" s="220" t="s">
        <v>79</v>
      </c>
      <c r="AY181" s="20" t="s">
        <v>124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79</v>
      </c>
      <c r="BK181" s="221">
        <f>ROUND(I181*H181,2)</f>
        <v>0</v>
      </c>
      <c r="BL181" s="20" t="s">
        <v>130</v>
      </c>
      <c r="BM181" s="220" t="s">
        <v>732</v>
      </c>
    </row>
    <row r="182" s="2" customFormat="1">
      <c r="A182" s="41"/>
      <c r="B182" s="42"/>
      <c r="C182" s="43"/>
      <c r="D182" s="222" t="s">
        <v>132</v>
      </c>
      <c r="E182" s="43"/>
      <c r="F182" s="223" t="s">
        <v>1302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132</v>
      </c>
      <c r="AU182" s="20" t="s">
        <v>79</v>
      </c>
    </row>
    <row r="183" s="2" customFormat="1" ht="16.5" customHeight="1">
      <c r="A183" s="41"/>
      <c r="B183" s="42"/>
      <c r="C183" s="208" t="s">
        <v>463</v>
      </c>
      <c r="D183" s="208" t="s">
        <v>126</v>
      </c>
      <c r="E183" s="209" t="s">
        <v>1303</v>
      </c>
      <c r="F183" s="210" t="s">
        <v>1304</v>
      </c>
      <c r="G183" s="211" t="s">
        <v>166</v>
      </c>
      <c r="H183" s="212">
        <v>535</v>
      </c>
      <c r="I183" s="213"/>
      <c r="J183" s="214">
        <f>ROUND(I183*H183,2)</f>
        <v>0</v>
      </c>
      <c r="K183" s="215"/>
      <c r="L183" s="47"/>
      <c r="M183" s="216" t="s">
        <v>19</v>
      </c>
      <c r="N183" s="217" t="s">
        <v>42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130</v>
      </c>
      <c r="AT183" s="220" t="s">
        <v>126</v>
      </c>
      <c r="AU183" s="220" t="s">
        <v>79</v>
      </c>
      <c r="AY183" s="20" t="s">
        <v>124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79</v>
      </c>
      <c r="BK183" s="221">
        <f>ROUND(I183*H183,2)</f>
        <v>0</v>
      </c>
      <c r="BL183" s="20" t="s">
        <v>130</v>
      </c>
      <c r="BM183" s="220" t="s">
        <v>746</v>
      </c>
    </row>
    <row r="184" s="2" customFormat="1">
      <c r="A184" s="41"/>
      <c r="B184" s="42"/>
      <c r="C184" s="43"/>
      <c r="D184" s="222" t="s">
        <v>132</v>
      </c>
      <c r="E184" s="43"/>
      <c r="F184" s="223" t="s">
        <v>1304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132</v>
      </c>
      <c r="AU184" s="20" t="s">
        <v>79</v>
      </c>
    </row>
    <row r="185" s="2" customFormat="1" ht="16.5" customHeight="1">
      <c r="A185" s="41"/>
      <c r="B185" s="42"/>
      <c r="C185" s="208" t="s">
        <v>468</v>
      </c>
      <c r="D185" s="208" t="s">
        <v>126</v>
      </c>
      <c r="E185" s="209" t="s">
        <v>1305</v>
      </c>
      <c r="F185" s="210" t="s">
        <v>1306</v>
      </c>
      <c r="G185" s="211" t="s">
        <v>166</v>
      </c>
      <c r="H185" s="212">
        <v>48</v>
      </c>
      <c r="I185" s="213"/>
      <c r="J185" s="214">
        <f>ROUND(I185*H185,2)</f>
        <v>0</v>
      </c>
      <c r="K185" s="215"/>
      <c r="L185" s="47"/>
      <c r="M185" s="216" t="s">
        <v>19</v>
      </c>
      <c r="N185" s="217" t="s">
        <v>42</v>
      </c>
      <c r="O185" s="87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130</v>
      </c>
      <c r="AT185" s="220" t="s">
        <v>126</v>
      </c>
      <c r="AU185" s="220" t="s">
        <v>79</v>
      </c>
      <c r="AY185" s="20" t="s">
        <v>124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79</v>
      </c>
      <c r="BK185" s="221">
        <f>ROUND(I185*H185,2)</f>
        <v>0</v>
      </c>
      <c r="BL185" s="20" t="s">
        <v>130</v>
      </c>
      <c r="BM185" s="220" t="s">
        <v>760</v>
      </c>
    </row>
    <row r="186" s="2" customFormat="1">
      <c r="A186" s="41"/>
      <c r="B186" s="42"/>
      <c r="C186" s="43"/>
      <c r="D186" s="222" t="s">
        <v>132</v>
      </c>
      <c r="E186" s="43"/>
      <c r="F186" s="223" t="s">
        <v>1306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132</v>
      </c>
      <c r="AU186" s="20" t="s">
        <v>79</v>
      </c>
    </row>
    <row r="187" s="2" customFormat="1" ht="16.5" customHeight="1">
      <c r="A187" s="41"/>
      <c r="B187" s="42"/>
      <c r="C187" s="208" t="s">
        <v>474</v>
      </c>
      <c r="D187" s="208" t="s">
        <v>126</v>
      </c>
      <c r="E187" s="209" t="s">
        <v>1307</v>
      </c>
      <c r="F187" s="210" t="s">
        <v>1308</v>
      </c>
      <c r="G187" s="211" t="s">
        <v>166</v>
      </c>
      <c r="H187" s="212">
        <v>48</v>
      </c>
      <c r="I187" s="213"/>
      <c r="J187" s="214">
        <f>ROUND(I187*H187,2)</f>
        <v>0</v>
      </c>
      <c r="K187" s="215"/>
      <c r="L187" s="47"/>
      <c r="M187" s="216" t="s">
        <v>19</v>
      </c>
      <c r="N187" s="217" t="s">
        <v>42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130</v>
      </c>
      <c r="AT187" s="220" t="s">
        <v>126</v>
      </c>
      <c r="AU187" s="220" t="s">
        <v>79</v>
      </c>
      <c r="AY187" s="20" t="s">
        <v>124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79</v>
      </c>
      <c r="BK187" s="221">
        <f>ROUND(I187*H187,2)</f>
        <v>0</v>
      </c>
      <c r="BL187" s="20" t="s">
        <v>130</v>
      </c>
      <c r="BM187" s="220" t="s">
        <v>82</v>
      </c>
    </row>
    <row r="188" s="2" customFormat="1">
      <c r="A188" s="41"/>
      <c r="B188" s="42"/>
      <c r="C188" s="43"/>
      <c r="D188" s="222" t="s">
        <v>132</v>
      </c>
      <c r="E188" s="43"/>
      <c r="F188" s="223" t="s">
        <v>1308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132</v>
      </c>
      <c r="AU188" s="20" t="s">
        <v>79</v>
      </c>
    </row>
    <row r="189" s="2" customFormat="1" ht="16.5" customHeight="1">
      <c r="A189" s="41"/>
      <c r="B189" s="42"/>
      <c r="C189" s="208" t="s">
        <v>478</v>
      </c>
      <c r="D189" s="208" t="s">
        <v>126</v>
      </c>
      <c r="E189" s="209" t="s">
        <v>1309</v>
      </c>
      <c r="F189" s="210" t="s">
        <v>1310</v>
      </c>
      <c r="G189" s="211" t="s">
        <v>166</v>
      </c>
      <c r="H189" s="212">
        <v>988</v>
      </c>
      <c r="I189" s="213"/>
      <c r="J189" s="214">
        <f>ROUND(I189*H189,2)</f>
        <v>0</v>
      </c>
      <c r="K189" s="215"/>
      <c r="L189" s="47"/>
      <c r="M189" s="216" t="s">
        <v>19</v>
      </c>
      <c r="N189" s="217" t="s">
        <v>42</v>
      </c>
      <c r="O189" s="8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0" t="s">
        <v>130</v>
      </c>
      <c r="AT189" s="220" t="s">
        <v>126</v>
      </c>
      <c r="AU189" s="220" t="s">
        <v>79</v>
      </c>
      <c r="AY189" s="20" t="s">
        <v>124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20" t="s">
        <v>79</v>
      </c>
      <c r="BK189" s="221">
        <f>ROUND(I189*H189,2)</f>
        <v>0</v>
      </c>
      <c r="BL189" s="20" t="s">
        <v>130</v>
      </c>
      <c r="BM189" s="220" t="s">
        <v>785</v>
      </c>
    </row>
    <row r="190" s="2" customFormat="1">
      <c r="A190" s="41"/>
      <c r="B190" s="42"/>
      <c r="C190" s="43"/>
      <c r="D190" s="222" t="s">
        <v>132</v>
      </c>
      <c r="E190" s="43"/>
      <c r="F190" s="223" t="s">
        <v>1310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132</v>
      </c>
      <c r="AU190" s="20" t="s">
        <v>79</v>
      </c>
    </row>
    <row r="191" s="2" customFormat="1" ht="16.5" customHeight="1">
      <c r="A191" s="41"/>
      <c r="B191" s="42"/>
      <c r="C191" s="208" t="s">
        <v>484</v>
      </c>
      <c r="D191" s="208" t="s">
        <v>126</v>
      </c>
      <c r="E191" s="209" t="s">
        <v>1311</v>
      </c>
      <c r="F191" s="210" t="s">
        <v>1312</v>
      </c>
      <c r="G191" s="211" t="s">
        <v>1202</v>
      </c>
      <c r="H191" s="212">
        <v>5</v>
      </c>
      <c r="I191" s="213"/>
      <c r="J191" s="214">
        <f>ROUND(I191*H191,2)</f>
        <v>0</v>
      </c>
      <c r="K191" s="215"/>
      <c r="L191" s="47"/>
      <c r="M191" s="216" t="s">
        <v>19</v>
      </c>
      <c r="N191" s="217" t="s">
        <v>42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130</v>
      </c>
      <c r="AT191" s="220" t="s">
        <v>126</v>
      </c>
      <c r="AU191" s="220" t="s">
        <v>79</v>
      </c>
      <c r="AY191" s="20" t="s">
        <v>124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79</v>
      </c>
      <c r="BK191" s="221">
        <f>ROUND(I191*H191,2)</f>
        <v>0</v>
      </c>
      <c r="BL191" s="20" t="s">
        <v>130</v>
      </c>
      <c r="BM191" s="220" t="s">
        <v>1313</v>
      </c>
    </row>
    <row r="192" s="2" customFormat="1">
      <c r="A192" s="41"/>
      <c r="B192" s="42"/>
      <c r="C192" s="43"/>
      <c r="D192" s="222" t="s">
        <v>132</v>
      </c>
      <c r="E192" s="43"/>
      <c r="F192" s="223" t="s">
        <v>1312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132</v>
      </c>
      <c r="AU192" s="20" t="s">
        <v>79</v>
      </c>
    </row>
    <row r="193" s="2" customFormat="1" ht="16.5" customHeight="1">
      <c r="A193" s="41"/>
      <c r="B193" s="42"/>
      <c r="C193" s="208" t="s">
        <v>488</v>
      </c>
      <c r="D193" s="208" t="s">
        <v>126</v>
      </c>
      <c r="E193" s="209" t="s">
        <v>1314</v>
      </c>
      <c r="F193" s="210" t="s">
        <v>1315</v>
      </c>
      <c r="G193" s="211" t="s">
        <v>1202</v>
      </c>
      <c r="H193" s="212">
        <v>6</v>
      </c>
      <c r="I193" s="213"/>
      <c r="J193" s="214">
        <f>ROUND(I193*H193,2)</f>
        <v>0</v>
      </c>
      <c r="K193" s="215"/>
      <c r="L193" s="47"/>
      <c r="M193" s="216" t="s">
        <v>19</v>
      </c>
      <c r="N193" s="217" t="s">
        <v>42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130</v>
      </c>
      <c r="AT193" s="220" t="s">
        <v>126</v>
      </c>
      <c r="AU193" s="220" t="s">
        <v>79</v>
      </c>
      <c r="AY193" s="20" t="s">
        <v>124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79</v>
      </c>
      <c r="BK193" s="221">
        <f>ROUND(I193*H193,2)</f>
        <v>0</v>
      </c>
      <c r="BL193" s="20" t="s">
        <v>130</v>
      </c>
      <c r="BM193" s="220" t="s">
        <v>1316</v>
      </c>
    </row>
    <row r="194" s="2" customFormat="1">
      <c r="A194" s="41"/>
      <c r="B194" s="42"/>
      <c r="C194" s="43"/>
      <c r="D194" s="222" t="s">
        <v>132</v>
      </c>
      <c r="E194" s="43"/>
      <c r="F194" s="223" t="s">
        <v>1315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132</v>
      </c>
      <c r="AU194" s="20" t="s">
        <v>79</v>
      </c>
    </row>
    <row r="195" s="2" customFormat="1" ht="16.5" customHeight="1">
      <c r="A195" s="41"/>
      <c r="B195" s="42"/>
      <c r="C195" s="208" t="s">
        <v>494</v>
      </c>
      <c r="D195" s="208" t="s">
        <v>126</v>
      </c>
      <c r="E195" s="209" t="s">
        <v>1317</v>
      </c>
      <c r="F195" s="210" t="s">
        <v>1318</v>
      </c>
      <c r="G195" s="211" t="s">
        <v>166</v>
      </c>
      <c r="H195" s="212">
        <v>6</v>
      </c>
      <c r="I195" s="213"/>
      <c r="J195" s="214">
        <f>ROUND(I195*H195,2)</f>
        <v>0</v>
      </c>
      <c r="K195" s="215"/>
      <c r="L195" s="47"/>
      <c r="M195" s="216" t="s">
        <v>19</v>
      </c>
      <c r="N195" s="217" t="s">
        <v>42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130</v>
      </c>
      <c r="AT195" s="220" t="s">
        <v>126</v>
      </c>
      <c r="AU195" s="220" t="s">
        <v>79</v>
      </c>
      <c r="AY195" s="20" t="s">
        <v>124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79</v>
      </c>
      <c r="BK195" s="221">
        <f>ROUND(I195*H195,2)</f>
        <v>0</v>
      </c>
      <c r="BL195" s="20" t="s">
        <v>130</v>
      </c>
      <c r="BM195" s="220" t="s">
        <v>1319</v>
      </c>
    </row>
    <row r="196" s="2" customFormat="1">
      <c r="A196" s="41"/>
      <c r="B196" s="42"/>
      <c r="C196" s="43"/>
      <c r="D196" s="222" t="s">
        <v>132</v>
      </c>
      <c r="E196" s="43"/>
      <c r="F196" s="223" t="s">
        <v>1318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132</v>
      </c>
      <c r="AU196" s="20" t="s">
        <v>79</v>
      </c>
    </row>
    <row r="197" s="2" customFormat="1" ht="16.5" customHeight="1">
      <c r="A197" s="41"/>
      <c r="B197" s="42"/>
      <c r="C197" s="208" t="s">
        <v>498</v>
      </c>
      <c r="D197" s="208" t="s">
        <v>126</v>
      </c>
      <c r="E197" s="209" t="s">
        <v>1320</v>
      </c>
      <c r="F197" s="210" t="s">
        <v>1321</v>
      </c>
      <c r="G197" s="211" t="s">
        <v>166</v>
      </c>
      <c r="H197" s="212">
        <v>12</v>
      </c>
      <c r="I197" s="213"/>
      <c r="J197" s="214">
        <f>ROUND(I197*H197,2)</f>
        <v>0</v>
      </c>
      <c r="K197" s="215"/>
      <c r="L197" s="47"/>
      <c r="M197" s="216" t="s">
        <v>19</v>
      </c>
      <c r="N197" s="217" t="s">
        <v>42</v>
      </c>
      <c r="O197" s="87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0" t="s">
        <v>130</v>
      </c>
      <c r="AT197" s="220" t="s">
        <v>126</v>
      </c>
      <c r="AU197" s="220" t="s">
        <v>79</v>
      </c>
      <c r="AY197" s="20" t="s">
        <v>124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20" t="s">
        <v>79</v>
      </c>
      <c r="BK197" s="221">
        <f>ROUND(I197*H197,2)</f>
        <v>0</v>
      </c>
      <c r="BL197" s="20" t="s">
        <v>130</v>
      </c>
      <c r="BM197" s="220" t="s">
        <v>1322</v>
      </c>
    </row>
    <row r="198" s="2" customFormat="1">
      <c r="A198" s="41"/>
      <c r="B198" s="42"/>
      <c r="C198" s="43"/>
      <c r="D198" s="222" t="s">
        <v>132</v>
      </c>
      <c r="E198" s="43"/>
      <c r="F198" s="223" t="s">
        <v>1321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132</v>
      </c>
      <c r="AU198" s="20" t="s">
        <v>79</v>
      </c>
    </row>
    <row r="199" s="2" customFormat="1" ht="16.5" customHeight="1">
      <c r="A199" s="41"/>
      <c r="B199" s="42"/>
      <c r="C199" s="208" t="s">
        <v>504</v>
      </c>
      <c r="D199" s="208" t="s">
        <v>126</v>
      </c>
      <c r="E199" s="209" t="s">
        <v>1323</v>
      </c>
      <c r="F199" s="210" t="s">
        <v>1324</v>
      </c>
      <c r="G199" s="211" t="s">
        <v>129</v>
      </c>
      <c r="H199" s="212">
        <v>30</v>
      </c>
      <c r="I199" s="213"/>
      <c r="J199" s="214">
        <f>ROUND(I199*H199,2)</f>
        <v>0</v>
      </c>
      <c r="K199" s="215"/>
      <c r="L199" s="47"/>
      <c r="M199" s="216" t="s">
        <v>19</v>
      </c>
      <c r="N199" s="217" t="s">
        <v>42</v>
      </c>
      <c r="O199" s="87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0" t="s">
        <v>130</v>
      </c>
      <c r="AT199" s="220" t="s">
        <v>126</v>
      </c>
      <c r="AU199" s="220" t="s">
        <v>79</v>
      </c>
      <c r="AY199" s="20" t="s">
        <v>124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20" t="s">
        <v>79</v>
      </c>
      <c r="BK199" s="221">
        <f>ROUND(I199*H199,2)</f>
        <v>0</v>
      </c>
      <c r="BL199" s="20" t="s">
        <v>130</v>
      </c>
      <c r="BM199" s="220" t="s">
        <v>1325</v>
      </c>
    </row>
    <row r="200" s="2" customFormat="1">
      <c r="A200" s="41"/>
      <c r="B200" s="42"/>
      <c r="C200" s="43"/>
      <c r="D200" s="222" t="s">
        <v>132</v>
      </c>
      <c r="E200" s="43"/>
      <c r="F200" s="223" t="s">
        <v>1324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132</v>
      </c>
      <c r="AU200" s="20" t="s">
        <v>79</v>
      </c>
    </row>
    <row r="201" s="2" customFormat="1" ht="16.5" customHeight="1">
      <c r="A201" s="41"/>
      <c r="B201" s="42"/>
      <c r="C201" s="208" t="s">
        <v>508</v>
      </c>
      <c r="D201" s="208" t="s">
        <v>126</v>
      </c>
      <c r="E201" s="209" t="s">
        <v>1326</v>
      </c>
      <c r="F201" s="210" t="s">
        <v>1327</v>
      </c>
      <c r="G201" s="211" t="s">
        <v>129</v>
      </c>
      <c r="H201" s="212">
        <v>160</v>
      </c>
      <c r="I201" s="213"/>
      <c r="J201" s="214">
        <f>ROUND(I201*H201,2)</f>
        <v>0</v>
      </c>
      <c r="K201" s="215"/>
      <c r="L201" s="47"/>
      <c r="M201" s="216" t="s">
        <v>19</v>
      </c>
      <c r="N201" s="217" t="s">
        <v>42</v>
      </c>
      <c r="O201" s="87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130</v>
      </c>
      <c r="AT201" s="220" t="s">
        <v>126</v>
      </c>
      <c r="AU201" s="220" t="s">
        <v>79</v>
      </c>
      <c r="AY201" s="20" t="s">
        <v>124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79</v>
      </c>
      <c r="BK201" s="221">
        <f>ROUND(I201*H201,2)</f>
        <v>0</v>
      </c>
      <c r="BL201" s="20" t="s">
        <v>130</v>
      </c>
      <c r="BM201" s="220" t="s">
        <v>1328</v>
      </c>
    </row>
    <row r="202" s="2" customFormat="1">
      <c r="A202" s="41"/>
      <c r="B202" s="42"/>
      <c r="C202" s="43"/>
      <c r="D202" s="222" t="s">
        <v>132</v>
      </c>
      <c r="E202" s="43"/>
      <c r="F202" s="223" t="s">
        <v>1327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132</v>
      </c>
      <c r="AU202" s="20" t="s">
        <v>79</v>
      </c>
    </row>
    <row r="203" s="2" customFormat="1" ht="16.5" customHeight="1">
      <c r="A203" s="41"/>
      <c r="B203" s="42"/>
      <c r="C203" s="208" t="s">
        <v>514</v>
      </c>
      <c r="D203" s="208" t="s">
        <v>126</v>
      </c>
      <c r="E203" s="209" t="s">
        <v>1329</v>
      </c>
      <c r="F203" s="210" t="s">
        <v>1330</v>
      </c>
      <c r="G203" s="211" t="s">
        <v>1202</v>
      </c>
      <c r="H203" s="212">
        <v>2</v>
      </c>
      <c r="I203" s="213"/>
      <c r="J203" s="214">
        <f>ROUND(I203*H203,2)</f>
        <v>0</v>
      </c>
      <c r="K203" s="215"/>
      <c r="L203" s="47"/>
      <c r="M203" s="216" t="s">
        <v>19</v>
      </c>
      <c r="N203" s="217" t="s">
        <v>42</v>
      </c>
      <c r="O203" s="87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0" t="s">
        <v>130</v>
      </c>
      <c r="AT203" s="220" t="s">
        <v>126</v>
      </c>
      <c r="AU203" s="220" t="s">
        <v>79</v>
      </c>
      <c r="AY203" s="20" t="s">
        <v>124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20" t="s">
        <v>79</v>
      </c>
      <c r="BK203" s="221">
        <f>ROUND(I203*H203,2)</f>
        <v>0</v>
      </c>
      <c r="BL203" s="20" t="s">
        <v>130</v>
      </c>
      <c r="BM203" s="220" t="s">
        <v>1331</v>
      </c>
    </row>
    <row r="204" s="2" customFormat="1">
      <c r="A204" s="41"/>
      <c r="B204" s="42"/>
      <c r="C204" s="43"/>
      <c r="D204" s="222" t="s">
        <v>132</v>
      </c>
      <c r="E204" s="43"/>
      <c r="F204" s="223" t="s">
        <v>1330</v>
      </c>
      <c r="G204" s="43"/>
      <c r="H204" s="43"/>
      <c r="I204" s="224"/>
      <c r="J204" s="43"/>
      <c r="K204" s="43"/>
      <c r="L204" s="47"/>
      <c r="M204" s="225"/>
      <c r="N204" s="226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132</v>
      </c>
      <c r="AU204" s="20" t="s">
        <v>79</v>
      </c>
    </row>
    <row r="205" s="2" customFormat="1" ht="16.5" customHeight="1">
      <c r="A205" s="41"/>
      <c r="B205" s="42"/>
      <c r="C205" s="208" t="s">
        <v>520</v>
      </c>
      <c r="D205" s="208" t="s">
        <v>126</v>
      </c>
      <c r="E205" s="209" t="s">
        <v>1332</v>
      </c>
      <c r="F205" s="210" t="s">
        <v>1333</v>
      </c>
      <c r="G205" s="211" t="s">
        <v>166</v>
      </c>
      <c r="H205" s="212">
        <v>988</v>
      </c>
      <c r="I205" s="213"/>
      <c r="J205" s="214">
        <f>ROUND(I205*H205,2)</f>
        <v>0</v>
      </c>
      <c r="K205" s="215"/>
      <c r="L205" s="47"/>
      <c r="M205" s="216" t="s">
        <v>19</v>
      </c>
      <c r="N205" s="217" t="s">
        <v>42</v>
      </c>
      <c r="O205" s="87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0" t="s">
        <v>130</v>
      </c>
      <c r="AT205" s="220" t="s">
        <v>126</v>
      </c>
      <c r="AU205" s="220" t="s">
        <v>79</v>
      </c>
      <c r="AY205" s="20" t="s">
        <v>124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79</v>
      </c>
      <c r="BK205" s="221">
        <f>ROUND(I205*H205,2)</f>
        <v>0</v>
      </c>
      <c r="BL205" s="20" t="s">
        <v>130</v>
      </c>
      <c r="BM205" s="220" t="s">
        <v>1334</v>
      </c>
    </row>
    <row r="206" s="2" customFormat="1">
      <c r="A206" s="41"/>
      <c r="B206" s="42"/>
      <c r="C206" s="43"/>
      <c r="D206" s="222" t="s">
        <v>132</v>
      </c>
      <c r="E206" s="43"/>
      <c r="F206" s="223" t="s">
        <v>1333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132</v>
      </c>
      <c r="AU206" s="20" t="s">
        <v>79</v>
      </c>
    </row>
    <row r="207" s="2" customFormat="1" ht="16.5" customHeight="1">
      <c r="A207" s="41"/>
      <c r="B207" s="42"/>
      <c r="C207" s="208" t="s">
        <v>525</v>
      </c>
      <c r="D207" s="208" t="s">
        <v>126</v>
      </c>
      <c r="E207" s="209" t="s">
        <v>1335</v>
      </c>
      <c r="F207" s="210" t="s">
        <v>1336</v>
      </c>
      <c r="G207" s="211" t="s">
        <v>175</v>
      </c>
      <c r="H207" s="212">
        <v>3</v>
      </c>
      <c r="I207" s="213"/>
      <c r="J207" s="214">
        <f>ROUND(I207*H207,2)</f>
        <v>0</v>
      </c>
      <c r="K207" s="215"/>
      <c r="L207" s="47"/>
      <c r="M207" s="216" t="s">
        <v>19</v>
      </c>
      <c r="N207" s="217" t="s">
        <v>42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130</v>
      </c>
      <c r="AT207" s="220" t="s">
        <v>126</v>
      </c>
      <c r="AU207" s="220" t="s">
        <v>79</v>
      </c>
      <c r="AY207" s="20" t="s">
        <v>124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79</v>
      </c>
      <c r="BK207" s="221">
        <f>ROUND(I207*H207,2)</f>
        <v>0</v>
      </c>
      <c r="BL207" s="20" t="s">
        <v>130</v>
      </c>
      <c r="BM207" s="220" t="s">
        <v>1337</v>
      </c>
    </row>
    <row r="208" s="2" customFormat="1">
      <c r="A208" s="41"/>
      <c r="B208" s="42"/>
      <c r="C208" s="43"/>
      <c r="D208" s="222" t="s">
        <v>132</v>
      </c>
      <c r="E208" s="43"/>
      <c r="F208" s="223" t="s">
        <v>1336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132</v>
      </c>
      <c r="AU208" s="20" t="s">
        <v>79</v>
      </c>
    </row>
    <row r="209" s="2" customFormat="1" ht="16.5" customHeight="1">
      <c r="A209" s="41"/>
      <c r="B209" s="42"/>
      <c r="C209" s="208" t="s">
        <v>529</v>
      </c>
      <c r="D209" s="208" t="s">
        <v>126</v>
      </c>
      <c r="E209" s="209" t="s">
        <v>1338</v>
      </c>
      <c r="F209" s="210" t="s">
        <v>1339</v>
      </c>
      <c r="G209" s="211" t="s">
        <v>166</v>
      </c>
      <c r="H209" s="212">
        <v>1200</v>
      </c>
      <c r="I209" s="213"/>
      <c r="J209" s="214">
        <f>ROUND(I209*H209,2)</f>
        <v>0</v>
      </c>
      <c r="K209" s="215"/>
      <c r="L209" s="47"/>
      <c r="M209" s="216" t="s">
        <v>19</v>
      </c>
      <c r="N209" s="217" t="s">
        <v>42</v>
      </c>
      <c r="O209" s="87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130</v>
      </c>
      <c r="AT209" s="220" t="s">
        <v>126</v>
      </c>
      <c r="AU209" s="220" t="s">
        <v>79</v>
      </c>
      <c r="AY209" s="20" t="s">
        <v>124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79</v>
      </c>
      <c r="BK209" s="221">
        <f>ROUND(I209*H209,2)</f>
        <v>0</v>
      </c>
      <c r="BL209" s="20" t="s">
        <v>130</v>
      </c>
      <c r="BM209" s="220" t="s">
        <v>1340</v>
      </c>
    </row>
    <row r="210" s="2" customFormat="1">
      <c r="A210" s="41"/>
      <c r="B210" s="42"/>
      <c r="C210" s="43"/>
      <c r="D210" s="222" t="s">
        <v>132</v>
      </c>
      <c r="E210" s="43"/>
      <c r="F210" s="223" t="s">
        <v>1341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132</v>
      </c>
      <c r="AU210" s="20" t="s">
        <v>79</v>
      </c>
    </row>
    <row r="211" s="2" customFormat="1" ht="16.5" customHeight="1">
      <c r="A211" s="41"/>
      <c r="B211" s="42"/>
      <c r="C211" s="208" t="s">
        <v>534</v>
      </c>
      <c r="D211" s="208" t="s">
        <v>126</v>
      </c>
      <c r="E211" s="209" t="s">
        <v>1342</v>
      </c>
      <c r="F211" s="210" t="s">
        <v>1343</v>
      </c>
      <c r="G211" s="211" t="s">
        <v>166</v>
      </c>
      <c r="H211" s="212">
        <v>48</v>
      </c>
      <c r="I211" s="213"/>
      <c r="J211" s="214">
        <f>ROUND(I211*H211,2)</f>
        <v>0</v>
      </c>
      <c r="K211" s="215"/>
      <c r="L211" s="47"/>
      <c r="M211" s="216" t="s">
        <v>19</v>
      </c>
      <c r="N211" s="217" t="s">
        <v>42</v>
      </c>
      <c r="O211" s="87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0" t="s">
        <v>130</v>
      </c>
      <c r="AT211" s="220" t="s">
        <v>126</v>
      </c>
      <c r="AU211" s="220" t="s">
        <v>79</v>
      </c>
      <c r="AY211" s="20" t="s">
        <v>124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0" t="s">
        <v>79</v>
      </c>
      <c r="BK211" s="221">
        <f>ROUND(I211*H211,2)</f>
        <v>0</v>
      </c>
      <c r="BL211" s="20" t="s">
        <v>130</v>
      </c>
      <c r="BM211" s="220" t="s">
        <v>1344</v>
      </c>
    </row>
    <row r="212" s="2" customFormat="1">
      <c r="A212" s="41"/>
      <c r="B212" s="42"/>
      <c r="C212" s="43"/>
      <c r="D212" s="222" t="s">
        <v>132</v>
      </c>
      <c r="E212" s="43"/>
      <c r="F212" s="223" t="s">
        <v>1345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132</v>
      </c>
      <c r="AU212" s="20" t="s">
        <v>79</v>
      </c>
    </row>
    <row r="213" s="2" customFormat="1" ht="16.5" customHeight="1">
      <c r="A213" s="41"/>
      <c r="B213" s="42"/>
      <c r="C213" s="208" t="s">
        <v>541</v>
      </c>
      <c r="D213" s="208" t="s">
        <v>126</v>
      </c>
      <c r="E213" s="209" t="s">
        <v>1346</v>
      </c>
      <c r="F213" s="210" t="s">
        <v>1347</v>
      </c>
      <c r="G213" s="211" t="s">
        <v>129</v>
      </c>
      <c r="H213" s="212">
        <v>500</v>
      </c>
      <c r="I213" s="213"/>
      <c r="J213" s="214">
        <f>ROUND(I213*H213,2)</f>
        <v>0</v>
      </c>
      <c r="K213" s="215"/>
      <c r="L213" s="47"/>
      <c r="M213" s="216" t="s">
        <v>19</v>
      </c>
      <c r="N213" s="217" t="s">
        <v>42</v>
      </c>
      <c r="O213" s="87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130</v>
      </c>
      <c r="AT213" s="220" t="s">
        <v>126</v>
      </c>
      <c r="AU213" s="220" t="s">
        <v>79</v>
      </c>
      <c r="AY213" s="20" t="s">
        <v>124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79</v>
      </c>
      <c r="BK213" s="221">
        <f>ROUND(I213*H213,2)</f>
        <v>0</v>
      </c>
      <c r="BL213" s="20" t="s">
        <v>130</v>
      </c>
      <c r="BM213" s="220" t="s">
        <v>1348</v>
      </c>
    </row>
    <row r="214" s="2" customFormat="1">
      <c r="A214" s="41"/>
      <c r="B214" s="42"/>
      <c r="C214" s="43"/>
      <c r="D214" s="222" t="s">
        <v>132</v>
      </c>
      <c r="E214" s="43"/>
      <c r="F214" s="223" t="s">
        <v>1347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132</v>
      </c>
      <c r="AU214" s="20" t="s">
        <v>79</v>
      </c>
    </row>
    <row r="215" s="2" customFormat="1" ht="16.5" customHeight="1">
      <c r="A215" s="41"/>
      <c r="B215" s="42"/>
      <c r="C215" s="208" t="s">
        <v>545</v>
      </c>
      <c r="D215" s="208" t="s">
        <v>126</v>
      </c>
      <c r="E215" s="209" t="s">
        <v>1349</v>
      </c>
      <c r="F215" s="210" t="s">
        <v>1350</v>
      </c>
      <c r="G215" s="211" t="s">
        <v>129</v>
      </c>
      <c r="H215" s="212">
        <v>270</v>
      </c>
      <c r="I215" s="213"/>
      <c r="J215" s="214">
        <f>ROUND(I215*H215,2)</f>
        <v>0</v>
      </c>
      <c r="K215" s="215"/>
      <c r="L215" s="47"/>
      <c r="M215" s="216" t="s">
        <v>19</v>
      </c>
      <c r="N215" s="217" t="s">
        <v>42</v>
      </c>
      <c r="O215" s="87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0" t="s">
        <v>130</v>
      </c>
      <c r="AT215" s="220" t="s">
        <v>126</v>
      </c>
      <c r="AU215" s="220" t="s">
        <v>79</v>
      </c>
      <c r="AY215" s="20" t="s">
        <v>124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20" t="s">
        <v>79</v>
      </c>
      <c r="BK215" s="221">
        <f>ROUND(I215*H215,2)</f>
        <v>0</v>
      </c>
      <c r="BL215" s="20" t="s">
        <v>130</v>
      </c>
      <c r="BM215" s="220" t="s">
        <v>1351</v>
      </c>
    </row>
    <row r="216" s="2" customFormat="1">
      <c r="A216" s="41"/>
      <c r="B216" s="42"/>
      <c r="C216" s="43"/>
      <c r="D216" s="222" t="s">
        <v>132</v>
      </c>
      <c r="E216" s="43"/>
      <c r="F216" s="223" t="s">
        <v>1350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132</v>
      </c>
      <c r="AU216" s="20" t="s">
        <v>79</v>
      </c>
    </row>
    <row r="217" s="2" customFormat="1" ht="16.5" customHeight="1">
      <c r="A217" s="41"/>
      <c r="B217" s="42"/>
      <c r="C217" s="208" t="s">
        <v>549</v>
      </c>
      <c r="D217" s="208" t="s">
        <v>126</v>
      </c>
      <c r="E217" s="209" t="s">
        <v>1352</v>
      </c>
      <c r="F217" s="210" t="s">
        <v>1353</v>
      </c>
      <c r="G217" s="211" t="s">
        <v>209</v>
      </c>
      <c r="H217" s="212">
        <v>8</v>
      </c>
      <c r="I217" s="213"/>
      <c r="J217" s="214">
        <f>ROUND(I217*H217,2)</f>
        <v>0</v>
      </c>
      <c r="K217" s="215"/>
      <c r="L217" s="47"/>
      <c r="M217" s="216" t="s">
        <v>19</v>
      </c>
      <c r="N217" s="217" t="s">
        <v>42</v>
      </c>
      <c r="O217" s="87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130</v>
      </c>
      <c r="AT217" s="220" t="s">
        <v>126</v>
      </c>
      <c r="AU217" s="220" t="s">
        <v>79</v>
      </c>
      <c r="AY217" s="20" t="s">
        <v>124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79</v>
      </c>
      <c r="BK217" s="221">
        <f>ROUND(I217*H217,2)</f>
        <v>0</v>
      </c>
      <c r="BL217" s="20" t="s">
        <v>130</v>
      </c>
      <c r="BM217" s="220" t="s">
        <v>1354</v>
      </c>
    </row>
    <row r="218" s="2" customFormat="1">
      <c r="A218" s="41"/>
      <c r="B218" s="42"/>
      <c r="C218" s="43"/>
      <c r="D218" s="222" t="s">
        <v>132</v>
      </c>
      <c r="E218" s="43"/>
      <c r="F218" s="223" t="s">
        <v>1353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132</v>
      </c>
      <c r="AU218" s="20" t="s">
        <v>79</v>
      </c>
    </row>
    <row r="219" s="2" customFormat="1" ht="16.5" customHeight="1">
      <c r="A219" s="41"/>
      <c r="B219" s="42"/>
      <c r="C219" s="208" t="s">
        <v>553</v>
      </c>
      <c r="D219" s="208" t="s">
        <v>126</v>
      </c>
      <c r="E219" s="209" t="s">
        <v>1355</v>
      </c>
      <c r="F219" s="210" t="s">
        <v>1356</v>
      </c>
      <c r="G219" s="211" t="s">
        <v>209</v>
      </c>
      <c r="H219" s="212">
        <v>80</v>
      </c>
      <c r="I219" s="213"/>
      <c r="J219" s="214">
        <f>ROUND(I219*H219,2)</f>
        <v>0</v>
      </c>
      <c r="K219" s="215"/>
      <c r="L219" s="47"/>
      <c r="M219" s="216" t="s">
        <v>19</v>
      </c>
      <c r="N219" s="217" t="s">
        <v>42</v>
      </c>
      <c r="O219" s="87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0" t="s">
        <v>130</v>
      </c>
      <c r="AT219" s="220" t="s">
        <v>126</v>
      </c>
      <c r="AU219" s="220" t="s">
        <v>79</v>
      </c>
      <c r="AY219" s="20" t="s">
        <v>124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79</v>
      </c>
      <c r="BK219" s="221">
        <f>ROUND(I219*H219,2)</f>
        <v>0</v>
      </c>
      <c r="BL219" s="20" t="s">
        <v>130</v>
      </c>
      <c r="BM219" s="220" t="s">
        <v>1357</v>
      </c>
    </row>
    <row r="220" s="2" customFormat="1">
      <c r="A220" s="41"/>
      <c r="B220" s="42"/>
      <c r="C220" s="43"/>
      <c r="D220" s="222" t="s">
        <v>132</v>
      </c>
      <c r="E220" s="43"/>
      <c r="F220" s="223" t="s">
        <v>1356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132</v>
      </c>
      <c r="AU220" s="20" t="s">
        <v>79</v>
      </c>
    </row>
    <row r="221" s="12" customFormat="1" ht="25.92" customHeight="1">
      <c r="A221" s="12"/>
      <c r="B221" s="192"/>
      <c r="C221" s="193"/>
      <c r="D221" s="194" t="s">
        <v>70</v>
      </c>
      <c r="E221" s="195" t="s">
        <v>224</v>
      </c>
      <c r="F221" s="195" t="s">
        <v>1358</v>
      </c>
      <c r="G221" s="193"/>
      <c r="H221" s="193"/>
      <c r="I221" s="196"/>
      <c r="J221" s="197">
        <f>BK221</f>
        <v>0</v>
      </c>
      <c r="K221" s="193"/>
      <c r="L221" s="198"/>
      <c r="M221" s="199"/>
      <c r="N221" s="200"/>
      <c r="O221" s="200"/>
      <c r="P221" s="201">
        <v>0</v>
      </c>
      <c r="Q221" s="200"/>
      <c r="R221" s="201">
        <v>0</v>
      </c>
      <c r="S221" s="200"/>
      <c r="T221" s="202"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3" t="s">
        <v>147</v>
      </c>
      <c r="AT221" s="204" t="s">
        <v>70</v>
      </c>
      <c r="AU221" s="204" t="s">
        <v>71</v>
      </c>
      <c r="AY221" s="203" t="s">
        <v>124</v>
      </c>
      <c r="BK221" s="205">
        <v>0</v>
      </c>
    </row>
    <row r="222" s="12" customFormat="1" ht="25.92" customHeight="1">
      <c r="A222" s="12"/>
      <c r="B222" s="192"/>
      <c r="C222" s="193"/>
      <c r="D222" s="194" t="s">
        <v>70</v>
      </c>
      <c r="E222" s="195" t="s">
        <v>1359</v>
      </c>
      <c r="F222" s="195" t="s">
        <v>1360</v>
      </c>
      <c r="G222" s="193"/>
      <c r="H222" s="193"/>
      <c r="I222" s="196"/>
      <c r="J222" s="197">
        <f>BK222</f>
        <v>0</v>
      </c>
      <c r="K222" s="193"/>
      <c r="L222" s="198"/>
      <c r="M222" s="199"/>
      <c r="N222" s="200"/>
      <c r="O222" s="200"/>
      <c r="P222" s="201">
        <f>P223</f>
        <v>0</v>
      </c>
      <c r="Q222" s="200"/>
      <c r="R222" s="201">
        <f>R223</f>
        <v>0</v>
      </c>
      <c r="S222" s="200"/>
      <c r="T222" s="202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3" t="s">
        <v>163</v>
      </c>
      <c r="AT222" s="204" t="s">
        <v>70</v>
      </c>
      <c r="AU222" s="204" t="s">
        <v>71</v>
      </c>
      <c r="AY222" s="203" t="s">
        <v>124</v>
      </c>
      <c r="BK222" s="205">
        <f>BK223</f>
        <v>0</v>
      </c>
    </row>
    <row r="223" s="12" customFormat="1" ht="22.8" customHeight="1">
      <c r="A223" s="12"/>
      <c r="B223" s="192"/>
      <c r="C223" s="193"/>
      <c r="D223" s="194" t="s">
        <v>70</v>
      </c>
      <c r="E223" s="206" t="s">
        <v>1361</v>
      </c>
      <c r="F223" s="206" t="s">
        <v>1362</v>
      </c>
      <c r="G223" s="193"/>
      <c r="H223" s="193"/>
      <c r="I223" s="196"/>
      <c r="J223" s="207">
        <f>BK223</f>
        <v>0</v>
      </c>
      <c r="K223" s="193"/>
      <c r="L223" s="198"/>
      <c r="M223" s="199"/>
      <c r="N223" s="200"/>
      <c r="O223" s="200"/>
      <c r="P223" s="201">
        <f>SUM(P224:P226)</f>
        <v>0</v>
      </c>
      <c r="Q223" s="200"/>
      <c r="R223" s="201">
        <f>SUM(R224:R226)</f>
        <v>0</v>
      </c>
      <c r="S223" s="200"/>
      <c r="T223" s="202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3" t="s">
        <v>163</v>
      </c>
      <c r="AT223" s="204" t="s">
        <v>70</v>
      </c>
      <c r="AU223" s="204" t="s">
        <v>79</v>
      </c>
      <c r="AY223" s="203" t="s">
        <v>124</v>
      </c>
      <c r="BK223" s="205">
        <f>SUM(BK224:BK226)</f>
        <v>0</v>
      </c>
    </row>
    <row r="224" s="2" customFormat="1" ht="16.5" customHeight="1">
      <c r="A224" s="41"/>
      <c r="B224" s="42"/>
      <c r="C224" s="208" t="s">
        <v>557</v>
      </c>
      <c r="D224" s="208" t="s">
        <v>126</v>
      </c>
      <c r="E224" s="209" t="s">
        <v>1363</v>
      </c>
      <c r="F224" s="210" t="s">
        <v>1364</v>
      </c>
      <c r="G224" s="211" t="s">
        <v>1365</v>
      </c>
      <c r="H224" s="212">
        <v>40</v>
      </c>
      <c r="I224" s="213"/>
      <c r="J224" s="214">
        <f>ROUND(I224*H224,2)</f>
        <v>0</v>
      </c>
      <c r="K224" s="215"/>
      <c r="L224" s="47"/>
      <c r="M224" s="216" t="s">
        <v>19</v>
      </c>
      <c r="N224" s="217" t="s">
        <v>42</v>
      </c>
      <c r="O224" s="87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130</v>
      </c>
      <c r="AT224" s="220" t="s">
        <v>126</v>
      </c>
      <c r="AU224" s="220" t="s">
        <v>81</v>
      </c>
      <c r="AY224" s="20" t="s">
        <v>124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79</v>
      </c>
      <c r="BK224" s="221">
        <f>ROUND(I224*H224,2)</f>
        <v>0</v>
      </c>
      <c r="BL224" s="20" t="s">
        <v>130</v>
      </c>
      <c r="BM224" s="220" t="s">
        <v>1366</v>
      </c>
    </row>
    <row r="225" s="2" customFormat="1">
      <c r="A225" s="41"/>
      <c r="B225" s="42"/>
      <c r="C225" s="43"/>
      <c r="D225" s="222" t="s">
        <v>132</v>
      </c>
      <c r="E225" s="43"/>
      <c r="F225" s="223" t="s">
        <v>1364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132</v>
      </c>
      <c r="AU225" s="20" t="s">
        <v>81</v>
      </c>
    </row>
    <row r="226" s="2" customFormat="1">
      <c r="A226" s="41"/>
      <c r="B226" s="42"/>
      <c r="C226" s="43"/>
      <c r="D226" s="222" t="s">
        <v>136</v>
      </c>
      <c r="E226" s="43"/>
      <c r="F226" s="229" t="s">
        <v>1367</v>
      </c>
      <c r="G226" s="43"/>
      <c r="H226" s="43"/>
      <c r="I226" s="224"/>
      <c r="J226" s="43"/>
      <c r="K226" s="43"/>
      <c r="L226" s="47"/>
      <c r="M226" s="273"/>
      <c r="N226" s="274"/>
      <c r="O226" s="275"/>
      <c r="P226" s="275"/>
      <c r="Q226" s="275"/>
      <c r="R226" s="275"/>
      <c r="S226" s="275"/>
      <c r="T226" s="276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136</v>
      </c>
      <c r="AU226" s="20" t="s">
        <v>81</v>
      </c>
    </row>
    <row r="227" s="2" customFormat="1" ht="6.96" customHeight="1">
      <c r="A227" s="41"/>
      <c r="B227" s="62"/>
      <c r="C227" s="63"/>
      <c r="D227" s="63"/>
      <c r="E227" s="63"/>
      <c r="F227" s="63"/>
      <c r="G227" s="63"/>
      <c r="H227" s="63"/>
      <c r="I227" s="63"/>
      <c r="J227" s="63"/>
      <c r="K227" s="63"/>
      <c r="L227" s="47"/>
      <c r="M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</row>
  </sheetData>
  <sheetProtection sheet="1" autoFilter="0" formatColumns="0" formatRows="0" objects="1" scenarios="1" spinCount="100000" saltValue="pdgfQJmKXPFs/JWjUO55Zf+agvJjTYtol7feODUInq+P7fmNsz+NNFAfLcjE0awVjd2BC4OjP32NlWBJniq5yQ==" hashValue="sUYBuFGeKxMOlQg+WlI4JiZbGNbvuCQWKtyAeGzAe2Yk3p8uVVgJYq439bb5AYlMsYzfp8hnrSA/RJp5GCQECA==" algorithmName="SHA-512" password="CC35"/>
  <autoFilter ref="C83:K22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81</v>
      </c>
    </row>
    <row r="4" s="1" customFormat="1" ht="24.96" customHeight="1">
      <c r="B4" s="23"/>
      <c r="D4" s="133" t="s">
        <v>94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II/203 a III/20312 - křižovatka a chodníky Heřmanova Huť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1368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29. 2. 2024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1029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34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ROUND((SUM(BE85:BE147)),  2)</f>
        <v>0</v>
      </c>
      <c r="G33" s="41"/>
      <c r="H33" s="41"/>
      <c r="I33" s="151">
        <v>0.20999999999999999</v>
      </c>
      <c r="J33" s="150">
        <f>ROUND(((SUM(BE85:BE147))*I33),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ROUND((SUM(BF85:BF147)),  2)</f>
        <v>0</v>
      </c>
      <c r="G34" s="41"/>
      <c r="H34" s="41"/>
      <c r="I34" s="151">
        <v>0.14999999999999999</v>
      </c>
      <c r="J34" s="150">
        <f>ROUND(((SUM(BF85:BF147))*I34),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ROUND((SUM(BG85:BG147)),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ROUND((SUM(BH85:BH147)),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ROUND((SUM(BI85:BI147)),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II/203 a III/20312 - křižovatka a chodníky Heřmanova Huť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9 -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29. 2. 2024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SÚSPK+Obec Heřmanova Huť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Zítek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100</v>
      </c>
    </row>
    <row r="60" s="9" customFormat="1" ht="24.96" customHeight="1">
      <c r="A60" s="9"/>
      <c r="B60" s="168"/>
      <c r="C60" s="169"/>
      <c r="D60" s="170" t="s">
        <v>1369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1370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1371</v>
      </c>
      <c r="E62" s="177"/>
      <c r="F62" s="177"/>
      <c r="G62" s="177"/>
      <c r="H62" s="177"/>
      <c r="I62" s="177"/>
      <c r="J62" s="178">
        <f>J111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1372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1373</v>
      </c>
      <c r="E64" s="177"/>
      <c r="F64" s="177"/>
      <c r="G64" s="177"/>
      <c r="H64" s="177"/>
      <c r="I64" s="177"/>
      <c r="J64" s="178">
        <f>J128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1374</v>
      </c>
      <c r="E65" s="177"/>
      <c r="F65" s="177"/>
      <c r="G65" s="177"/>
      <c r="H65" s="177"/>
      <c r="I65" s="177"/>
      <c r="J65" s="178">
        <f>J139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109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II/203 a III/20312 - křižovatka a chodníky Heřmanova Huť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9 - Vedlejší a ostatní náklady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29. 2. 2024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SÚSPK+Obec Heřmanova Huť</v>
      </c>
      <c r="G81" s="43"/>
      <c r="H81" s="43"/>
      <c r="I81" s="35" t="s">
        <v>31</v>
      </c>
      <c r="J81" s="39" t="str">
        <f>E21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33</v>
      </c>
      <c r="J82" s="39" t="str">
        <f>E24</f>
        <v>Zítek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110</v>
      </c>
      <c r="D84" s="183" t="s">
        <v>56</v>
      </c>
      <c r="E84" s="183" t="s">
        <v>52</v>
      </c>
      <c r="F84" s="183" t="s">
        <v>53</v>
      </c>
      <c r="G84" s="183" t="s">
        <v>111</v>
      </c>
      <c r="H84" s="183" t="s">
        <v>112</v>
      </c>
      <c r="I84" s="183" t="s">
        <v>113</v>
      </c>
      <c r="J84" s="184" t="s">
        <v>99</v>
      </c>
      <c r="K84" s="185" t="s">
        <v>114</v>
      </c>
      <c r="L84" s="186"/>
      <c r="M84" s="95" t="s">
        <v>19</v>
      </c>
      <c r="N84" s="96" t="s">
        <v>41</v>
      </c>
      <c r="O84" s="96" t="s">
        <v>115</v>
      </c>
      <c r="P84" s="96" t="s">
        <v>116</v>
      </c>
      <c r="Q84" s="96" t="s">
        <v>117</v>
      </c>
      <c r="R84" s="96" t="s">
        <v>118</v>
      </c>
      <c r="S84" s="96" t="s">
        <v>119</v>
      </c>
      <c r="T84" s="97" t="s">
        <v>120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121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</f>
        <v>0</v>
      </c>
      <c r="Q85" s="99"/>
      <c r="R85" s="189">
        <f>R86</f>
        <v>0</v>
      </c>
      <c r="S85" s="99"/>
      <c r="T85" s="190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100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70</v>
      </c>
      <c r="E86" s="195" t="s">
        <v>1359</v>
      </c>
      <c r="F86" s="195" t="s">
        <v>1375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P87+P111+P120+P128+P139</f>
        <v>0</v>
      </c>
      <c r="Q86" s="200"/>
      <c r="R86" s="201">
        <f>R87+R111+R120+R128+R139</f>
        <v>0</v>
      </c>
      <c r="S86" s="200"/>
      <c r="T86" s="202">
        <f>T87+T111+T120+T128+T139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163</v>
      </c>
      <c r="AT86" s="204" t="s">
        <v>70</v>
      </c>
      <c r="AU86" s="204" t="s">
        <v>71</v>
      </c>
      <c r="AY86" s="203" t="s">
        <v>124</v>
      </c>
      <c r="BK86" s="205">
        <f>BK87+BK111+BK120+BK128+BK139</f>
        <v>0</v>
      </c>
    </row>
    <row r="87" s="12" customFormat="1" ht="22.8" customHeight="1">
      <c r="A87" s="12"/>
      <c r="B87" s="192"/>
      <c r="C87" s="193"/>
      <c r="D87" s="194" t="s">
        <v>70</v>
      </c>
      <c r="E87" s="206" t="s">
        <v>1376</v>
      </c>
      <c r="F87" s="206" t="s">
        <v>1377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SUM(P88:P110)</f>
        <v>0</v>
      </c>
      <c r="Q87" s="200"/>
      <c r="R87" s="201">
        <f>SUM(R88:R110)</f>
        <v>0</v>
      </c>
      <c r="S87" s="200"/>
      <c r="T87" s="202">
        <f>SUM(T88:T110)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163</v>
      </c>
      <c r="AT87" s="204" t="s">
        <v>70</v>
      </c>
      <c r="AU87" s="204" t="s">
        <v>79</v>
      </c>
      <c r="AY87" s="203" t="s">
        <v>124</v>
      </c>
      <c r="BK87" s="205">
        <f>SUM(BK88:BK110)</f>
        <v>0</v>
      </c>
    </row>
    <row r="88" s="2" customFormat="1" ht="16.5" customHeight="1">
      <c r="A88" s="41"/>
      <c r="B88" s="42"/>
      <c r="C88" s="208" t="s">
        <v>79</v>
      </c>
      <c r="D88" s="208" t="s">
        <v>126</v>
      </c>
      <c r="E88" s="209" t="s">
        <v>1378</v>
      </c>
      <c r="F88" s="210" t="s">
        <v>1379</v>
      </c>
      <c r="G88" s="211" t="s">
        <v>1380</v>
      </c>
      <c r="H88" s="212">
        <v>1</v>
      </c>
      <c r="I88" s="213"/>
      <c r="J88" s="214">
        <f>ROUND(I88*H88,2)</f>
        <v>0</v>
      </c>
      <c r="K88" s="215"/>
      <c r="L88" s="47"/>
      <c r="M88" s="216" t="s">
        <v>19</v>
      </c>
      <c r="N88" s="217" t="s">
        <v>42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130</v>
      </c>
      <c r="AT88" s="220" t="s">
        <v>126</v>
      </c>
      <c r="AU88" s="220" t="s">
        <v>81</v>
      </c>
      <c r="AY88" s="20" t="s">
        <v>124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79</v>
      </c>
      <c r="BK88" s="221">
        <f>ROUND(I88*H88,2)</f>
        <v>0</v>
      </c>
      <c r="BL88" s="20" t="s">
        <v>130</v>
      </c>
      <c r="BM88" s="220" t="s">
        <v>1381</v>
      </c>
    </row>
    <row r="89" s="2" customFormat="1">
      <c r="A89" s="41"/>
      <c r="B89" s="42"/>
      <c r="C89" s="43"/>
      <c r="D89" s="222" t="s">
        <v>132</v>
      </c>
      <c r="E89" s="43"/>
      <c r="F89" s="223" t="s">
        <v>1379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132</v>
      </c>
      <c r="AU89" s="20" t="s">
        <v>81</v>
      </c>
    </row>
    <row r="90" s="2" customFormat="1">
      <c r="A90" s="41"/>
      <c r="B90" s="42"/>
      <c r="C90" s="43"/>
      <c r="D90" s="227" t="s">
        <v>134</v>
      </c>
      <c r="E90" s="43"/>
      <c r="F90" s="228" t="s">
        <v>1382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134</v>
      </c>
      <c r="AU90" s="20" t="s">
        <v>81</v>
      </c>
    </row>
    <row r="91" s="2" customFormat="1">
      <c r="A91" s="41"/>
      <c r="B91" s="42"/>
      <c r="C91" s="43"/>
      <c r="D91" s="222" t="s">
        <v>136</v>
      </c>
      <c r="E91" s="43"/>
      <c r="F91" s="229" t="s">
        <v>1383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136</v>
      </c>
      <c r="AU91" s="20" t="s">
        <v>81</v>
      </c>
    </row>
    <row r="92" s="2" customFormat="1" ht="16.5" customHeight="1">
      <c r="A92" s="41"/>
      <c r="B92" s="42"/>
      <c r="C92" s="208" t="s">
        <v>81</v>
      </c>
      <c r="D92" s="208" t="s">
        <v>126</v>
      </c>
      <c r="E92" s="209" t="s">
        <v>1384</v>
      </c>
      <c r="F92" s="210" t="s">
        <v>1385</v>
      </c>
      <c r="G92" s="211" t="s">
        <v>1380</v>
      </c>
      <c r="H92" s="212">
        <v>1</v>
      </c>
      <c r="I92" s="213"/>
      <c r="J92" s="214">
        <f>ROUND(I92*H92,2)</f>
        <v>0</v>
      </c>
      <c r="K92" s="215"/>
      <c r="L92" s="47"/>
      <c r="M92" s="216" t="s">
        <v>19</v>
      </c>
      <c r="N92" s="217" t="s">
        <v>42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130</v>
      </c>
      <c r="AT92" s="220" t="s">
        <v>126</v>
      </c>
      <c r="AU92" s="220" t="s">
        <v>81</v>
      </c>
      <c r="AY92" s="20" t="s">
        <v>124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79</v>
      </c>
      <c r="BK92" s="221">
        <f>ROUND(I92*H92,2)</f>
        <v>0</v>
      </c>
      <c r="BL92" s="20" t="s">
        <v>130</v>
      </c>
      <c r="BM92" s="220" t="s">
        <v>1386</v>
      </c>
    </row>
    <row r="93" s="2" customFormat="1">
      <c r="A93" s="41"/>
      <c r="B93" s="42"/>
      <c r="C93" s="43"/>
      <c r="D93" s="222" t="s">
        <v>132</v>
      </c>
      <c r="E93" s="43"/>
      <c r="F93" s="223" t="s">
        <v>1385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132</v>
      </c>
      <c r="AU93" s="20" t="s">
        <v>81</v>
      </c>
    </row>
    <row r="94" s="2" customFormat="1">
      <c r="A94" s="41"/>
      <c r="B94" s="42"/>
      <c r="C94" s="43"/>
      <c r="D94" s="227" t="s">
        <v>134</v>
      </c>
      <c r="E94" s="43"/>
      <c r="F94" s="228" t="s">
        <v>1387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134</v>
      </c>
      <c r="AU94" s="20" t="s">
        <v>81</v>
      </c>
    </row>
    <row r="95" s="2" customFormat="1">
      <c r="A95" s="41"/>
      <c r="B95" s="42"/>
      <c r="C95" s="43"/>
      <c r="D95" s="222" t="s">
        <v>136</v>
      </c>
      <c r="E95" s="43"/>
      <c r="F95" s="229" t="s">
        <v>1388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136</v>
      </c>
      <c r="AU95" s="20" t="s">
        <v>81</v>
      </c>
    </row>
    <row r="96" s="2" customFormat="1" ht="16.5" customHeight="1">
      <c r="A96" s="41"/>
      <c r="B96" s="42"/>
      <c r="C96" s="208" t="s">
        <v>147</v>
      </c>
      <c r="D96" s="208" t="s">
        <v>126</v>
      </c>
      <c r="E96" s="209" t="s">
        <v>1389</v>
      </c>
      <c r="F96" s="210" t="s">
        <v>1390</v>
      </c>
      <c r="G96" s="211" t="s">
        <v>1391</v>
      </c>
      <c r="H96" s="212">
        <v>1</v>
      </c>
      <c r="I96" s="213"/>
      <c r="J96" s="214">
        <f>ROUND(I96*H96,2)</f>
        <v>0</v>
      </c>
      <c r="K96" s="215"/>
      <c r="L96" s="47"/>
      <c r="M96" s="216" t="s">
        <v>19</v>
      </c>
      <c r="N96" s="217" t="s">
        <v>42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1392</v>
      </c>
      <c r="AT96" s="220" t="s">
        <v>126</v>
      </c>
      <c r="AU96" s="220" t="s">
        <v>81</v>
      </c>
      <c r="AY96" s="20" t="s">
        <v>124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79</v>
      </c>
      <c r="BK96" s="221">
        <f>ROUND(I96*H96,2)</f>
        <v>0</v>
      </c>
      <c r="BL96" s="20" t="s">
        <v>1392</v>
      </c>
      <c r="BM96" s="220" t="s">
        <v>1393</v>
      </c>
    </row>
    <row r="97" s="2" customFormat="1">
      <c r="A97" s="41"/>
      <c r="B97" s="42"/>
      <c r="C97" s="43"/>
      <c r="D97" s="222" t="s">
        <v>132</v>
      </c>
      <c r="E97" s="43"/>
      <c r="F97" s="223" t="s">
        <v>1390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132</v>
      </c>
      <c r="AU97" s="20" t="s">
        <v>81</v>
      </c>
    </row>
    <row r="98" s="2" customFormat="1">
      <c r="A98" s="41"/>
      <c r="B98" s="42"/>
      <c r="C98" s="43"/>
      <c r="D98" s="222" t="s">
        <v>136</v>
      </c>
      <c r="E98" s="43"/>
      <c r="F98" s="229" t="s">
        <v>1394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136</v>
      </c>
      <c r="AU98" s="20" t="s">
        <v>81</v>
      </c>
    </row>
    <row r="99" s="2" customFormat="1" ht="16.5" customHeight="1">
      <c r="A99" s="41"/>
      <c r="B99" s="42"/>
      <c r="C99" s="208" t="s">
        <v>130</v>
      </c>
      <c r="D99" s="208" t="s">
        <v>126</v>
      </c>
      <c r="E99" s="209" t="s">
        <v>1395</v>
      </c>
      <c r="F99" s="210" t="s">
        <v>1396</v>
      </c>
      <c r="G99" s="211" t="s">
        <v>1380</v>
      </c>
      <c r="H99" s="212">
        <v>1</v>
      </c>
      <c r="I99" s="213"/>
      <c r="J99" s="214">
        <f>ROUND(I99*H99,2)</f>
        <v>0</v>
      </c>
      <c r="K99" s="215"/>
      <c r="L99" s="47"/>
      <c r="M99" s="216" t="s">
        <v>19</v>
      </c>
      <c r="N99" s="217" t="s">
        <v>42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130</v>
      </c>
      <c r="AT99" s="220" t="s">
        <v>126</v>
      </c>
      <c r="AU99" s="220" t="s">
        <v>81</v>
      </c>
      <c r="AY99" s="20" t="s">
        <v>124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79</v>
      </c>
      <c r="BK99" s="221">
        <f>ROUND(I99*H99,2)</f>
        <v>0</v>
      </c>
      <c r="BL99" s="20" t="s">
        <v>130</v>
      </c>
      <c r="BM99" s="220" t="s">
        <v>1397</v>
      </c>
    </row>
    <row r="100" s="2" customFormat="1">
      <c r="A100" s="41"/>
      <c r="B100" s="42"/>
      <c r="C100" s="43"/>
      <c r="D100" s="222" t="s">
        <v>132</v>
      </c>
      <c r="E100" s="43"/>
      <c r="F100" s="223" t="s">
        <v>1396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132</v>
      </c>
      <c r="AU100" s="20" t="s">
        <v>81</v>
      </c>
    </row>
    <row r="101" s="2" customFormat="1">
      <c r="A101" s="41"/>
      <c r="B101" s="42"/>
      <c r="C101" s="43"/>
      <c r="D101" s="227" t="s">
        <v>134</v>
      </c>
      <c r="E101" s="43"/>
      <c r="F101" s="228" t="s">
        <v>1398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134</v>
      </c>
      <c r="AU101" s="20" t="s">
        <v>81</v>
      </c>
    </row>
    <row r="102" s="2" customFormat="1">
      <c r="A102" s="41"/>
      <c r="B102" s="42"/>
      <c r="C102" s="43"/>
      <c r="D102" s="222" t="s">
        <v>136</v>
      </c>
      <c r="E102" s="43"/>
      <c r="F102" s="229" t="s">
        <v>1399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136</v>
      </c>
      <c r="AU102" s="20" t="s">
        <v>81</v>
      </c>
    </row>
    <row r="103" s="2" customFormat="1" ht="16.5" customHeight="1">
      <c r="A103" s="41"/>
      <c r="B103" s="42"/>
      <c r="C103" s="208" t="s">
        <v>163</v>
      </c>
      <c r="D103" s="208" t="s">
        <v>126</v>
      </c>
      <c r="E103" s="209" t="s">
        <v>1400</v>
      </c>
      <c r="F103" s="210" t="s">
        <v>1401</v>
      </c>
      <c r="G103" s="211" t="s">
        <v>1402</v>
      </c>
      <c r="H103" s="212">
        <v>1</v>
      </c>
      <c r="I103" s="213"/>
      <c r="J103" s="214">
        <f>ROUND(I103*H103,2)</f>
        <v>0</v>
      </c>
      <c r="K103" s="215"/>
      <c r="L103" s="47"/>
      <c r="M103" s="216" t="s">
        <v>19</v>
      </c>
      <c r="N103" s="217" t="s">
        <v>42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1392</v>
      </c>
      <c r="AT103" s="220" t="s">
        <v>126</v>
      </c>
      <c r="AU103" s="220" t="s">
        <v>81</v>
      </c>
      <c r="AY103" s="20" t="s">
        <v>124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79</v>
      </c>
      <c r="BK103" s="221">
        <f>ROUND(I103*H103,2)</f>
        <v>0</v>
      </c>
      <c r="BL103" s="20" t="s">
        <v>1392</v>
      </c>
      <c r="BM103" s="220" t="s">
        <v>1403</v>
      </c>
    </row>
    <row r="104" s="2" customFormat="1">
      <c r="A104" s="41"/>
      <c r="B104" s="42"/>
      <c r="C104" s="43"/>
      <c r="D104" s="222" t="s">
        <v>132</v>
      </c>
      <c r="E104" s="43"/>
      <c r="F104" s="223" t="s">
        <v>1401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132</v>
      </c>
      <c r="AU104" s="20" t="s">
        <v>81</v>
      </c>
    </row>
    <row r="105" s="2" customFormat="1">
      <c r="A105" s="41"/>
      <c r="B105" s="42"/>
      <c r="C105" s="43"/>
      <c r="D105" s="227" t="s">
        <v>134</v>
      </c>
      <c r="E105" s="43"/>
      <c r="F105" s="228" t="s">
        <v>1404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134</v>
      </c>
      <c r="AU105" s="20" t="s">
        <v>81</v>
      </c>
    </row>
    <row r="106" s="2" customFormat="1">
      <c r="A106" s="41"/>
      <c r="B106" s="42"/>
      <c r="C106" s="43"/>
      <c r="D106" s="222" t="s">
        <v>136</v>
      </c>
      <c r="E106" s="43"/>
      <c r="F106" s="229" t="s">
        <v>1405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136</v>
      </c>
      <c r="AU106" s="20" t="s">
        <v>81</v>
      </c>
    </row>
    <row r="107" s="2" customFormat="1" ht="16.5" customHeight="1">
      <c r="A107" s="41"/>
      <c r="B107" s="42"/>
      <c r="C107" s="208" t="s">
        <v>172</v>
      </c>
      <c r="D107" s="208" t="s">
        <v>126</v>
      </c>
      <c r="E107" s="209" t="s">
        <v>1406</v>
      </c>
      <c r="F107" s="210" t="s">
        <v>1407</v>
      </c>
      <c r="G107" s="211" t="s">
        <v>1402</v>
      </c>
      <c r="H107" s="212">
        <v>1</v>
      </c>
      <c r="I107" s="213"/>
      <c r="J107" s="214">
        <f>ROUND(I107*H107,2)</f>
        <v>0</v>
      </c>
      <c r="K107" s="215"/>
      <c r="L107" s="47"/>
      <c r="M107" s="216" t="s">
        <v>19</v>
      </c>
      <c r="N107" s="217" t="s">
        <v>42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1392</v>
      </c>
      <c r="AT107" s="220" t="s">
        <v>126</v>
      </c>
      <c r="AU107" s="220" t="s">
        <v>81</v>
      </c>
      <c r="AY107" s="20" t="s">
        <v>124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79</v>
      </c>
      <c r="BK107" s="221">
        <f>ROUND(I107*H107,2)</f>
        <v>0</v>
      </c>
      <c r="BL107" s="20" t="s">
        <v>1392</v>
      </c>
      <c r="BM107" s="220" t="s">
        <v>1408</v>
      </c>
    </row>
    <row r="108" s="2" customFormat="1">
      <c r="A108" s="41"/>
      <c r="B108" s="42"/>
      <c r="C108" s="43"/>
      <c r="D108" s="222" t="s">
        <v>132</v>
      </c>
      <c r="E108" s="43"/>
      <c r="F108" s="223" t="s">
        <v>1407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132</v>
      </c>
      <c r="AU108" s="20" t="s">
        <v>81</v>
      </c>
    </row>
    <row r="109" s="2" customFormat="1">
      <c r="A109" s="41"/>
      <c r="B109" s="42"/>
      <c r="C109" s="43"/>
      <c r="D109" s="227" t="s">
        <v>134</v>
      </c>
      <c r="E109" s="43"/>
      <c r="F109" s="228" t="s">
        <v>1409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134</v>
      </c>
      <c r="AU109" s="20" t="s">
        <v>81</v>
      </c>
    </row>
    <row r="110" s="2" customFormat="1">
      <c r="A110" s="41"/>
      <c r="B110" s="42"/>
      <c r="C110" s="43"/>
      <c r="D110" s="222" t="s">
        <v>136</v>
      </c>
      <c r="E110" s="43"/>
      <c r="F110" s="229" t="s">
        <v>1410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136</v>
      </c>
      <c r="AU110" s="20" t="s">
        <v>81</v>
      </c>
    </row>
    <row r="111" s="12" customFormat="1" ht="22.8" customHeight="1">
      <c r="A111" s="12"/>
      <c r="B111" s="192"/>
      <c r="C111" s="193"/>
      <c r="D111" s="194" t="s">
        <v>70</v>
      </c>
      <c r="E111" s="206" t="s">
        <v>1411</v>
      </c>
      <c r="F111" s="206" t="s">
        <v>1412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SUM(P112:P119)</f>
        <v>0</v>
      </c>
      <c r="Q111" s="200"/>
      <c r="R111" s="201">
        <f>SUM(R112:R119)</f>
        <v>0</v>
      </c>
      <c r="S111" s="200"/>
      <c r="T111" s="202">
        <f>SUM(T112:T119)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163</v>
      </c>
      <c r="AT111" s="204" t="s">
        <v>70</v>
      </c>
      <c r="AU111" s="204" t="s">
        <v>79</v>
      </c>
      <c r="AY111" s="203" t="s">
        <v>124</v>
      </c>
      <c r="BK111" s="205">
        <f>SUM(BK112:BK119)</f>
        <v>0</v>
      </c>
    </row>
    <row r="112" s="2" customFormat="1" ht="16.5" customHeight="1">
      <c r="A112" s="41"/>
      <c r="B112" s="42"/>
      <c r="C112" s="208" t="s">
        <v>180</v>
      </c>
      <c r="D112" s="208" t="s">
        <v>126</v>
      </c>
      <c r="E112" s="209" t="s">
        <v>1413</v>
      </c>
      <c r="F112" s="210" t="s">
        <v>1412</v>
      </c>
      <c r="G112" s="211" t="s">
        <v>1380</v>
      </c>
      <c r="H112" s="212">
        <v>1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42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130</v>
      </c>
      <c r="AT112" s="220" t="s">
        <v>126</v>
      </c>
      <c r="AU112" s="220" t="s">
        <v>81</v>
      </c>
      <c r="AY112" s="20" t="s">
        <v>124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79</v>
      </c>
      <c r="BK112" s="221">
        <f>ROUND(I112*H112,2)</f>
        <v>0</v>
      </c>
      <c r="BL112" s="20" t="s">
        <v>130</v>
      </c>
      <c r="BM112" s="220" t="s">
        <v>1414</v>
      </c>
    </row>
    <row r="113" s="2" customFormat="1">
      <c r="A113" s="41"/>
      <c r="B113" s="42"/>
      <c r="C113" s="43"/>
      <c r="D113" s="222" t="s">
        <v>132</v>
      </c>
      <c r="E113" s="43"/>
      <c r="F113" s="223" t="s">
        <v>1412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132</v>
      </c>
      <c r="AU113" s="20" t="s">
        <v>81</v>
      </c>
    </row>
    <row r="114" s="2" customFormat="1">
      <c r="A114" s="41"/>
      <c r="B114" s="42"/>
      <c r="C114" s="43"/>
      <c r="D114" s="227" t="s">
        <v>134</v>
      </c>
      <c r="E114" s="43"/>
      <c r="F114" s="228" t="s">
        <v>1415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134</v>
      </c>
      <c r="AU114" s="20" t="s">
        <v>81</v>
      </c>
    </row>
    <row r="115" s="2" customFormat="1">
      <c r="A115" s="41"/>
      <c r="B115" s="42"/>
      <c r="C115" s="43"/>
      <c r="D115" s="222" t="s">
        <v>136</v>
      </c>
      <c r="E115" s="43"/>
      <c r="F115" s="229" t="s">
        <v>1416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136</v>
      </c>
      <c r="AU115" s="20" t="s">
        <v>81</v>
      </c>
    </row>
    <row r="116" s="2" customFormat="1" ht="16.5" customHeight="1">
      <c r="A116" s="41"/>
      <c r="B116" s="42"/>
      <c r="C116" s="208" t="s">
        <v>192</v>
      </c>
      <c r="D116" s="208" t="s">
        <v>126</v>
      </c>
      <c r="E116" s="209" t="s">
        <v>1417</v>
      </c>
      <c r="F116" s="210" t="s">
        <v>1418</v>
      </c>
      <c r="G116" s="211" t="s">
        <v>1380</v>
      </c>
      <c r="H116" s="212">
        <v>3</v>
      </c>
      <c r="I116" s="213"/>
      <c r="J116" s="214">
        <f>ROUND(I116*H116,2)</f>
        <v>0</v>
      </c>
      <c r="K116" s="215"/>
      <c r="L116" s="47"/>
      <c r="M116" s="216" t="s">
        <v>19</v>
      </c>
      <c r="N116" s="217" t="s">
        <v>42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1392</v>
      </c>
      <c r="AT116" s="220" t="s">
        <v>126</v>
      </c>
      <c r="AU116" s="220" t="s">
        <v>81</v>
      </c>
      <c r="AY116" s="20" t="s">
        <v>124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79</v>
      </c>
      <c r="BK116" s="221">
        <f>ROUND(I116*H116,2)</f>
        <v>0</v>
      </c>
      <c r="BL116" s="20" t="s">
        <v>1392</v>
      </c>
      <c r="BM116" s="220" t="s">
        <v>1419</v>
      </c>
    </row>
    <row r="117" s="2" customFormat="1">
      <c r="A117" s="41"/>
      <c r="B117" s="42"/>
      <c r="C117" s="43"/>
      <c r="D117" s="222" t="s">
        <v>132</v>
      </c>
      <c r="E117" s="43"/>
      <c r="F117" s="223" t="s">
        <v>1418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132</v>
      </c>
      <c r="AU117" s="20" t="s">
        <v>81</v>
      </c>
    </row>
    <row r="118" s="2" customFormat="1">
      <c r="A118" s="41"/>
      <c r="B118" s="42"/>
      <c r="C118" s="43"/>
      <c r="D118" s="227" t="s">
        <v>134</v>
      </c>
      <c r="E118" s="43"/>
      <c r="F118" s="228" t="s">
        <v>1420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134</v>
      </c>
      <c r="AU118" s="20" t="s">
        <v>81</v>
      </c>
    </row>
    <row r="119" s="2" customFormat="1">
      <c r="A119" s="41"/>
      <c r="B119" s="42"/>
      <c r="C119" s="43"/>
      <c r="D119" s="222" t="s">
        <v>136</v>
      </c>
      <c r="E119" s="43"/>
      <c r="F119" s="229" t="s">
        <v>1421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136</v>
      </c>
      <c r="AU119" s="20" t="s">
        <v>81</v>
      </c>
    </row>
    <row r="120" s="12" customFormat="1" ht="22.8" customHeight="1">
      <c r="A120" s="12"/>
      <c r="B120" s="192"/>
      <c r="C120" s="193"/>
      <c r="D120" s="194" t="s">
        <v>70</v>
      </c>
      <c r="E120" s="206" t="s">
        <v>1422</v>
      </c>
      <c r="F120" s="206" t="s">
        <v>1423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SUM(P121:P127)</f>
        <v>0</v>
      </c>
      <c r="Q120" s="200"/>
      <c r="R120" s="201">
        <f>SUM(R121:R127)</f>
        <v>0</v>
      </c>
      <c r="S120" s="200"/>
      <c r="T120" s="202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163</v>
      </c>
      <c r="AT120" s="204" t="s">
        <v>70</v>
      </c>
      <c r="AU120" s="204" t="s">
        <v>79</v>
      </c>
      <c r="AY120" s="203" t="s">
        <v>124</v>
      </c>
      <c r="BK120" s="205">
        <f>SUM(BK121:BK127)</f>
        <v>0</v>
      </c>
    </row>
    <row r="121" s="2" customFormat="1" ht="16.5" customHeight="1">
      <c r="A121" s="41"/>
      <c r="B121" s="42"/>
      <c r="C121" s="208" t="s">
        <v>91</v>
      </c>
      <c r="D121" s="208" t="s">
        <v>126</v>
      </c>
      <c r="E121" s="209" t="s">
        <v>1424</v>
      </c>
      <c r="F121" s="210" t="s">
        <v>1425</v>
      </c>
      <c r="G121" s="211" t="s">
        <v>300</v>
      </c>
      <c r="H121" s="212">
        <v>4</v>
      </c>
      <c r="I121" s="213"/>
      <c r="J121" s="214">
        <f>ROUND(I121*H121,2)</f>
        <v>0</v>
      </c>
      <c r="K121" s="215"/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1392</v>
      </c>
      <c r="AT121" s="220" t="s">
        <v>126</v>
      </c>
      <c r="AU121" s="220" t="s">
        <v>81</v>
      </c>
      <c r="AY121" s="20" t="s">
        <v>124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79</v>
      </c>
      <c r="BK121" s="221">
        <f>ROUND(I121*H121,2)</f>
        <v>0</v>
      </c>
      <c r="BL121" s="20" t="s">
        <v>1392</v>
      </c>
      <c r="BM121" s="220" t="s">
        <v>1426</v>
      </c>
    </row>
    <row r="122" s="2" customFormat="1">
      <c r="A122" s="41"/>
      <c r="B122" s="42"/>
      <c r="C122" s="43"/>
      <c r="D122" s="222" t="s">
        <v>132</v>
      </c>
      <c r="E122" s="43"/>
      <c r="F122" s="223" t="s">
        <v>1425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132</v>
      </c>
      <c r="AU122" s="20" t="s">
        <v>81</v>
      </c>
    </row>
    <row r="123" s="2" customFormat="1">
      <c r="A123" s="41"/>
      <c r="B123" s="42"/>
      <c r="C123" s="43"/>
      <c r="D123" s="227" t="s">
        <v>134</v>
      </c>
      <c r="E123" s="43"/>
      <c r="F123" s="228" t="s">
        <v>1427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134</v>
      </c>
      <c r="AU123" s="20" t="s">
        <v>81</v>
      </c>
    </row>
    <row r="124" s="2" customFormat="1">
      <c r="A124" s="41"/>
      <c r="B124" s="42"/>
      <c r="C124" s="43"/>
      <c r="D124" s="222" t="s">
        <v>136</v>
      </c>
      <c r="E124" s="43"/>
      <c r="F124" s="229" t="s">
        <v>1428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136</v>
      </c>
      <c r="AU124" s="20" t="s">
        <v>81</v>
      </c>
    </row>
    <row r="125" s="2" customFormat="1" ht="16.5" customHeight="1">
      <c r="A125" s="41"/>
      <c r="B125" s="42"/>
      <c r="C125" s="208" t="s">
        <v>206</v>
      </c>
      <c r="D125" s="208" t="s">
        <v>126</v>
      </c>
      <c r="E125" s="209" t="s">
        <v>1429</v>
      </c>
      <c r="F125" s="210" t="s">
        <v>1430</v>
      </c>
      <c r="G125" s="211" t="s">
        <v>1391</v>
      </c>
      <c r="H125" s="212">
        <v>1</v>
      </c>
      <c r="I125" s="213"/>
      <c r="J125" s="214">
        <f>ROUND(I125*H125,2)</f>
        <v>0</v>
      </c>
      <c r="K125" s="215"/>
      <c r="L125" s="47"/>
      <c r="M125" s="216" t="s">
        <v>19</v>
      </c>
      <c r="N125" s="217" t="s">
        <v>42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0" t="s">
        <v>1392</v>
      </c>
      <c r="AT125" s="220" t="s">
        <v>126</v>
      </c>
      <c r="AU125" s="220" t="s">
        <v>81</v>
      </c>
      <c r="AY125" s="20" t="s">
        <v>124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79</v>
      </c>
      <c r="BK125" s="221">
        <f>ROUND(I125*H125,2)</f>
        <v>0</v>
      </c>
      <c r="BL125" s="20" t="s">
        <v>1392</v>
      </c>
      <c r="BM125" s="220" t="s">
        <v>1431</v>
      </c>
    </row>
    <row r="126" s="2" customFormat="1">
      <c r="A126" s="41"/>
      <c r="B126" s="42"/>
      <c r="C126" s="43"/>
      <c r="D126" s="222" t="s">
        <v>132</v>
      </c>
      <c r="E126" s="43"/>
      <c r="F126" s="223" t="s">
        <v>1430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132</v>
      </c>
      <c r="AU126" s="20" t="s">
        <v>81</v>
      </c>
    </row>
    <row r="127" s="2" customFormat="1">
      <c r="A127" s="41"/>
      <c r="B127" s="42"/>
      <c r="C127" s="43"/>
      <c r="D127" s="227" t="s">
        <v>134</v>
      </c>
      <c r="E127" s="43"/>
      <c r="F127" s="228" t="s">
        <v>1432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134</v>
      </c>
      <c r="AU127" s="20" t="s">
        <v>81</v>
      </c>
    </row>
    <row r="128" s="12" customFormat="1" ht="22.8" customHeight="1">
      <c r="A128" s="12"/>
      <c r="B128" s="192"/>
      <c r="C128" s="193"/>
      <c r="D128" s="194" t="s">
        <v>70</v>
      </c>
      <c r="E128" s="206" t="s">
        <v>1433</v>
      </c>
      <c r="F128" s="206" t="s">
        <v>1434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SUM(P129:P138)</f>
        <v>0</v>
      </c>
      <c r="Q128" s="200"/>
      <c r="R128" s="201">
        <f>SUM(R129:R138)</f>
        <v>0</v>
      </c>
      <c r="S128" s="200"/>
      <c r="T128" s="202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163</v>
      </c>
      <c r="AT128" s="204" t="s">
        <v>70</v>
      </c>
      <c r="AU128" s="204" t="s">
        <v>79</v>
      </c>
      <c r="AY128" s="203" t="s">
        <v>124</v>
      </c>
      <c r="BK128" s="205">
        <f>SUM(BK129:BK138)</f>
        <v>0</v>
      </c>
    </row>
    <row r="129" s="2" customFormat="1" ht="16.5" customHeight="1">
      <c r="A129" s="41"/>
      <c r="B129" s="42"/>
      <c r="C129" s="208" t="s">
        <v>214</v>
      </c>
      <c r="D129" s="208" t="s">
        <v>126</v>
      </c>
      <c r="E129" s="209" t="s">
        <v>1435</v>
      </c>
      <c r="F129" s="210" t="s">
        <v>1436</v>
      </c>
      <c r="G129" s="211" t="s">
        <v>1391</v>
      </c>
      <c r="H129" s="212">
        <v>1</v>
      </c>
      <c r="I129" s="213"/>
      <c r="J129" s="214">
        <f>ROUND(I129*H129,2)</f>
        <v>0</v>
      </c>
      <c r="K129" s="215"/>
      <c r="L129" s="47"/>
      <c r="M129" s="216" t="s">
        <v>19</v>
      </c>
      <c r="N129" s="217" t="s">
        <v>42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1392</v>
      </c>
      <c r="AT129" s="220" t="s">
        <v>126</v>
      </c>
      <c r="AU129" s="220" t="s">
        <v>81</v>
      </c>
      <c r="AY129" s="20" t="s">
        <v>124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79</v>
      </c>
      <c r="BK129" s="221">
        <f>ROUND(I129*H129,2)</f>
        <v>0</v>
      </c>
      <c r="BL129" s="20" t="s">
        <v>1392</v>
      </c>
      <c r="BM129" s="220" t="s">
        <v>1437</v>
      </c>
    </row>
    <row r="130" s="2" customFormat="1">
      <c r="A130" s="41"/>
      <c r="B130" s="42"/>
      <c r="C130" s="43"/>
      <c r="D130" s="222" t="s">
        <v>132</v>
      </c>
      <c r="E130" s="43"/>
      <c r="F130" s="223" t="s">
        <v>1436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132</v>
      </c>
      <c r="AU130" s="20" t="s">
        <v>81</v>
      </c>
    </row>
    <row r="131" s="2" customFormat="1">
      <c r="A131" s="41"/>
      <c r="B131" s="42"/>
      <c r="C131" s="43"/>
      <c r="D131" s="227" t="s">
        <v>134</v>
      </c>
      <c r="E131" s="43"/>
      <c r="F131" s="228" t="s">
        <v>1438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134</v>
      </c>
      <c r="AU131" s="20" t="s">
        <v>81</v>
      </c>
    </row>
    <row r="132" s="2" customFormat="1">
      <c r="A132" s="41"/>
      <c r="B132" s="42"/>
      <c r="C132" s="43"/>
      <c r="D132" s="222" t="s">
        <v>136</v>
      </c>
      <c r="E132" s="43"/>
      <c r="F132" s="229" t="s">
        <v>1439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136</v>
      </c>
      <c r="AU132" s="20" t="s">
        <v>81</v>
      </c>
    </row>
    <row r="133" s="2" customFormat="1" ht="16.5" customHeight="1">
      <c r="A133" s="41"/>
      <c r="B133" s="42"/>
      <c r="C133" s="208" t="s">
        <v>223</v>
      </c>
      <c r="D133" s="208" t="s">
        <v>126</v>
      </c>
      <c r="E133" s="209" t="s">
        <v>1440</v>
      </c>
      <c r="F133" s="210" t="s">
        <v>1441</v>
      </c>
      <c r="G133" s="211" t="s">
        <v>1442</v>
      </c>
      <c r="H133" s="212">
        <v>1</v>
      </c>
      <c r="I133" s="213"/>
      <c r="J133" s="214">
        <f>ROUND(I133*H133,2)</f>
        <v>0</v>
      </c>
      <c r="K133" s="215"/>
      <c r="L133" s="47"/>
      <c r="M133" s="216" t="s">
        <v>19</v>
      </c>
      <c r="N133" s="217" t="s">
        <v>42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1392</v>
      </c>
      <c r="AT133" s="220" t="s">
        <v>126</v>
      </c>
      <c r="AU133" s="220" t="s">
        <v>81</v>
      </c>
      <c r="AY133" s="20" t="s">
        <v>124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79</v>
      </c>
      <c r="BK133" s="221">
        <f>ROUND(I133*H133,2)</f>
        <v>0</v>
      </c>
      <c r="BL133" s="20" t="s">
        <v>1392</v>
      </c>
      <c r="BM133" s="220" t="s">
        <v>1443</v>
      </c>
    </row>
    <row r="134" s="2" customFormat="1">
      <c r="A134" s="41"/>
      <c r="B134" s="42"/>
      <c r="C134" s="43"/>
      <c r="D134" s="222" t="s">
        <v>132</v>
      </c>
      <c r="E134" s="43"/>
      <c r="F134" s="223" t="s">
        <v>1441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132</v>
      </c>
      <c r="AU134" s="20" t="s">
        <v>81</v>
      </c>
    </row>
    <row r="135" s="2" customFormat="1">
      <c r="A135" s="41"/>
      <c r="B135" s="42"/>
      <c r="C135" s="43"/>
      <c r="D135" s="227" t="s">
        <v>134</v>
      </c>
      <c r="E135" s="43"/>
      <c r="F135" s="228" t="s">
        <v>1444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134</v>
      </c>
      <c r="AU135" s="20" t="s">
        <v>81</v>
      </c>
    </row>
    <row r="136" s="2" customFormat="1" ht="16.5" customHeight="1">
      <c r="A136" s="41"/>
      <c r="B136" s="42"/>
      <c r="C136" s="208" t="s">
        <v>229</v>
      </c>
      <c r="D136" s="208" t="s">
        <v>126</v>
      </c>
      <c r="E136" s="209" t="s">
        <v>1445</v>
      </c>
      <c r="F136" s="210" t="s">
        <v>1446</v>
      </c>
      <c r="G136" s="211" t="s">
        <v>1391</v>
      </c>
      <c r="H136" s="212">
        <v>1</v>
      </c>
      <c r="I136" s="213"/>
      <c r="J136" s="214">
        <f>ROUND(I136*H136,2)</f>
        <v>0</v>
      </c>
      <c r="K136" s="215"/>
      <c r="L136" s="47"/>
      <c r="M136" s="216" t="s">
        <v>19</v>
      </c>
      <c r="N136" s="217" t="s">
        <v>42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1392</v>
      </c>
      <c r="AT136" s="220" t="s">
        <v>126</v>
      </c>
      <c r="AU136" s="220" t="s">
        <v>81</v>
      </c>
      <c r="AY136" s="20" t="s">
        <v>124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79</v>
      </c>
      <c r="BK136" s="221">
        <f>ROUND(I136*H136,2)</f>
        <v>0</v>
      </c>
      <c r="BL136" s="20" t="s">
        <v>1392</v>
      </c>
      <c r="BM136" s="220" t="s">
        <v>1447</v>
      </c>
    </row>
    <row r="137" s="2" customFormat="1">
      <c r="A137" s="41"/>
      <c r="B137" s="42"/>
      <c r="C137" s="43"/>
      <c r="D137" s="222" t="s">
        <v>132</v>
      </c>
      <c r="E137" s="43"/>
      <c r="F137" s="223" t="s">
        <v>1446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132</v>
      </c>
      <c r="AU137" s="20" t="s">
        <v>81</v>
      </c>
    </row>
    <row r="138" s="2" customFormat="1">
      <c r="A138" s="41"/>
      <c r="B138" s="42"/>
      <c r="C138" s="43"/>
      <c r="D138" s="222" t="s">
        <v>136</v>
      </c>
      <c r="E138" s="43"/>
      <c r="F138" s="229" t="s">
        <v>1448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136</v>
      </c>
      <c r="AU138" s="20" t="s">
        <v>81</v>
      </c>
    </row>
    <row r="139" s="12" customFormat="1" ht="22.8" customHeight="1">
      <c r="A139" s="12"/>
      <c r="B139" s="192"/>
      <c r="C139" s="193"/>
      <c r="D139" s="194" t="s">
        <v>70</v>
      </c>
      <c r="E139" s="206" t="s">
        <v>1361</v>
      </c>
      <c r="F139" s="206" t="s">
        <v>1449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SUM(P140:P147)</f>
        <v>0</v>
      </c>
      <c r="Q139" s="200"/>
      <c r="R139" s="201">
        <f>SUM(R140:R147)</f>
        <v>0</v>
      </c>
      <c r="S139" s="200"/>
      <c r="T139" s="202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3" t="s">
        <v>163</v>
      </c>
      <c r="AT139" s="204" t="s">
        <v>70</v>
      </c>
      <c r="AU139" s="204" t="s">
        <v>79</v>
      </c>
      <c r="AY139" s="203" t="s">
        <v>124</v>
      </c>
      <c r="BK139" s="205">
        <f>SUM(BK140:BK147)</f>
        <v>0</v>
      </c>
    </row>
    <row r="140" s="2" customFormat="1" ht="16.5" customHeight="1">
      <c r="A140" s="41"/>
      <c r="B140" s="42"/>
      <c r="C140" s="208" t="s">
        <v>237</v>
      </c>
      <c r="D140" s="208" t="s">
        <v>126</v>
      </c>
      <c r="E140" s="209" t="s">
        <v>1450</v>
      </c>
      <c r="F140" s="210" t="s">
        <v>1451</v>
      </c>
      <c r="G140" s="211" t="s">
        <v>1380</v>
      </c>
      <c r="H140" s="212">
        <v>1</v>
      </c>
      <c r="I140" s="213"/>
      <c r="J140" s="214">
        <f>ROUND(I140*H140,2)</f>
        <v>0</v>
      </c>
      <c r="K140" s="215"/>
      <c r="L140" s="47"/>
      <c r="M140" s="216" t="s">
        <v>19</v>
      </c>
      <c r="N140" s="217" t="s">
        <v>42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1392</v>
      </c>
      <c r="AT140" s="220" t="s">
        <v>126</v>
      </c>
      <c r="AU140" s="220" t="s">
        <v>81</v>
      </c>
      <c r="AY140" s="20" t="s">
        <v>124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79</v>
      </c>
      <c r="BK140" s="221">
        <f>ROUND(I140*H140,2)</f>
        <v>0</v>
      </c>
      <c r="BL140" s="20" t="s">
        <v>1392</v>
      </c>
      <c r="BM140" s="220" t="s">
        <v>1452</v>
      </c>
    </row>
    <row r="141" s="2" customFormat="1">
      <c r="A141" s="41"/>
      <c r="B141" s="42"/>
      <c r="C141" s="43"/>
      <c r="D141" s="222" t="s">
        <v>132</v>
      </c>
      <c r="E141" s="43"/>
      <c r="F141" s="223" t="s">
        <v>1451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132</v>
      </c>
      <c r="AU141" s="20" t="s">
        <v>81</v>
      </c>
    </row>
    <row r="142" s="2" customFormat="1">
      <c r="A142" s="41"/>
      <c r="B142" s="42"/>
      <c r="C142" s="43"/>
      <c r="D142" s="227" t="s">
        <v>134</v>
      </c>
      <c r="E142" s="43"/>
      <c r="F142" s="228" t="s">
        <v>1453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134</v>
      </c>
      <c r="AU142" s="20" t="s">
        <v>81</v>
      </c>
    </row>
    <row r="143" s="2" customFormat="1">
      <c r="A143" s="41"/>
      <c r="B143" s="42"/>
      <c r="C143" s="43"/>
      <c r="D143" s="222" t="s">
        <v>136</v>
      </c>
      <c r="E143" s="43"/>
      <c r="F143" s="229" t="s">
        <v>1454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136</v>
      </c>
      <c r="AU143" s="20" t="s">
        <v>81</v>
      </c>
    </row>
    <row r="144" s="2" customFormat="1" ht="16.5" customHeight="1">
      <c r="A144" s="41"/>
      <c r="B144" s="42"/>
      <c r="C144" s="208" t="s">
        <v>8</v>
      </c>
      <c r="D144" s="208" t="s">
        <v>126</v>
      </c>
      <c r="E144" s="209" t="s">
        <v>1455</v>
      </c>
      <c r="F144" s="210" t="s">
        <v>1456</v>
      </c>
      <c r="G144" s="211" t="s">
        <v>1380</v>
      </c>
      <c r="H144" s="212">
        <v>1</v>
      </c>
      <c r="I144" s="213"/>
      <c r="J144" s="214">
        <f>ROUND(I144*H144,2)</f>
        <v>0</v>
      </c>
      <c r="K144" s="215"/>
      <c r="L144" s="47"/>
      <c r="M144" s="216" t="s">
        <v>19</v>
      </c>
      <c r="N144" s="217" t="s">
        <v>42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1392</v>
      </c>
      <c r="AT144" s="220" t="s">
        <v>126</v>
      </c>
      <c r="AU144" s="220" t="s">
        <v>81</v>
      </c>
      <c r="AY144" s="20" t="s">
        <v>124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79</v>
      </c>
      <c r="BK144" s="221">
        <f>ROUND(I144*H144,2)</f>
        <v>0</v>
      </c>
      <c r="BL144" s="20" t="s">
        <v>1392</v>
      </c>
      <c r="BM144" s="220" t="s">
        <v>1457</v>
      </c>
    </row>
    <row r="145" s="2" customFormat="1">
      <c r="A145" s="41"/>
      <c r="B145" s="42"/>
      <c r="C145" s="43"/>
      <c r="D145" s="222" t="s">
        <v>132</v>
      </c>
      <c r="E145" s="43"/>
      <c r="F145" s="223" t="s">
        <v>1456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132</v>
      </c>
      <c r="AU145" s="20" t="s">
        <v>81</v>
      </c>
    </row>
    <row r="146" s="2" customFormat="1">
      <c r="A146" s="41"/>
      <c r="B146" s="42"/>
      <c r="C146" s="43"/>
      <c r="D146" s="227" t="s">
        <v>134</v>
      </c>
      <c r="E146" s="43"/>
      <c r="F146" s="228" t="s">
        <v>1458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134</v>
      </c>
      <c r="AU146" s="20" t="s">
        <v>81</v>
      </c>
    </row>
    <row r="147" s="2" customFormat="1">
      <c r="A147" s="41"/>
      <c r="B147" s="42"/>
      <c r="C147" s="43"/>
      <c r="D147" s="222" t="s">
        <v>136</v>
      </c>
      <c r="E147" s="43"/>
      <c r="F147" s="229" t="s">
        <v>1459</v>
      </c>
      <c r="G147" s="43"/>
      <c r="H147" s="43"/>
      <c r="I147" s="224"/>
      <c r="J147" s="43"/>
      <c r="K147" s="43"/>
      <c r="L147" s="47"/>
      <c r="M147" s="273"/>
      <c r="N147" s="274"/>
      <c r="O147" s="275"/>
      <c r="P147" s="275"/>
      <c r="Q147" s="275"/>
      <c r="R147" s="275"/>
      <c r="S147" s="275"/>
      <c r="T147" s="276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136</v>
      </c>
      <c r="AU147" s="20" t="s">
        <v>81</v>
      </c>
    </row>
    <row r="148" s="2" customFormat="1" ht="6.96" customHeight="1">
      <c r="A148" s="41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7"/>
      <c r="M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</sheetData>
  <sheetProtection sheet="1" autoFilter="0" formatColumns="0" formatRows="0" objects="1" scenarios="1" spinCount="100000" saltValue="eRHmYZe0/R7DIDDiYyAIf6oN2xFvA7UoKefQsrEKIRtB+cR1nx5YQVswOHmlxLFYn5jXjOf82J9R7y7+pmLzXg==" hashValue="D2XPlM5GdDs49bMrgySkr2rJs/B6SGYOlC5H5JQEnz8x6L1v4xz6Sz+Xi7mE3ohZZ7kwcMqw7QAy+EIhQCUndA==" algorithmName="SHA-512" password="CC35"/>
  <autoFilter ref="C84:K14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012203000"/>
    <hyperlink ref="F94" r:id="rId2" display="https://podminky.urs.cz/item/CS_URS_2024_01/012303000"/>
    <hyperlink ref="F101" r:id="rId3" display="https://podminky.urs.cz/item/CS_URS_2024_01/013254000"/>
    <hyperlink ref="F105" r:id="rId4" display="https://podminky.urs.cz/item/CS_URS_2024_01/013274000"/>
    <hyperlink ref="F109" r:id="rId5" display="https://podminky.urs.cz/item/CS_URS_2024_01/013284000"/>
    <hyperlink ref="F114" r:id="rId6" display="https://podminky.urs.cz/item/CS_URS_2024_01/030001000"/>
    <hyperlink ref="F118" r:id="rId7" display="https://podminky.urs.cz/item/CS_URS_2024_01/034503000"/>
    <hyperlink ref="F123" r:id="rId8" display="https://podminky.urs.cz/item/CS_URS_2021_01/043154000"/>
    <hyperlink ref="F127" r:id="rId9" display="https://podminky.urs.cz/item/CS_URS_2024_01/042503000"/>
    <hyperlink ref="F131" r:id="rId10" display="https://podminky.urs.cz/item/CS_URS_2024_01/072002000"/>
    <hyperlink ref="F135" r:id="rId11" display="https://podminky.urs.cz/item/CS_URS_2024_01/072103001"/>
    <hyperlink ref="F142" r:id="rId12" display="https://podminky.urs.cz/item/CS_URS_2024_01/091704000"/>
    <hyperlink ref="F146" r:id="rId13" display="https://podminky.urs.cz/item/CS_URS_2024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1460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1461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1462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1463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1464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1465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1466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1467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1468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1469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1470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78</v>
      </c>
      <c r="F18" s="299" t="s">
        <v>1471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1472</v>
      </c>
      <c r="F19" s="299" t="s">
        <v>1473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1474</v>
      </c>
      <c r="F20" s="299" t="s">
        <v>1475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1476</v>
      </c>
      <c r="F21" s="299" t="s">
        <v>92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1477</v>
      </c>
      <c r="F22" s="299" t="s">
        <v>1478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1479</v>
      </c>
      <c r="F23" s="299" t="s">
        <v>1480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1481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1482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1483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1484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1485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1486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1487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1488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1489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110</v>
      </c>
      <c r="F36" s="299"/>
      <c r="G36" s="299" t="s">
        <v>1490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1491</v>
      </c>
      <c r="F37" s="299"/>
      <c r="G37" s="299" t="s">
        <v>1492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52</v>
      </c>
      <c r="F38" s="299"/>
      <c r="G38" s="299" t="s">
        <v>1493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53</v>
      </c>
      <c r="F39" s="299"/>
      <c r="G39" s="299" t="s">
        <v>1494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111</v>
      </c>
      <c r="F40" s="299"/>
      <c r="G40" s="299" t="s">
        <v>1495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112</v>
      </c>
      <c r="F41" s="299"/>
      <c r="G41" s="299" t="s">
        <v>1496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1497</v>
      </c>
      <c r="F42" s="299"/>
      <c r="G42" s="299" t="s">
        <v>1498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1499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1500</v>
      </c>
      <c r="F44" s="299"/>
      <c r="G44" s="299" t="s">
        <v>1501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114</v>
      </c>
      <c r="F45" s="299"/>
      <c r="G45" s="299" t="s">
        <v>1502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1503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1504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1505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1506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1507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1508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1509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1510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1511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1512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1513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1514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1515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1516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1517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1518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1519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1520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1521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1522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1523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1524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1525</v>
      </c>
      <c r="D76" s="317"/>
      <c r="E76" s="317"/>
      <c r="F76" s="317" t="s">
        <v>1526</v>
      </c>
      <c r="G76" s="318"/>
      <c r="H76" s="317" t="s">
        <v>53</v>
      </c>
      <c r="I76" s="317" t="s">
        <v>56</v>
      </c>
      <c r="J76" s="317" t="s">
        <v>1527</v>
      </c>
      <c r="K76" s="316"/>
    </row>
    <row r="77" s="1" customFormat="1" ht="17.25" customHeight="1">
      <c r="B77" s="314"/>
      <c r="C77" s="319" t="s">
        <v>1528</v>
      </c>
      <c r="D77" s="319"/>
      <c r="E77" s="319"/>
      <c r="F77" s="320" t="s">
        <v>1529</v>
      </c>
      <c r="G77" s="321"/>
      <c r="H77" s="319"/>
      <c r="I77" s="319"/>
      <c r="J77" s="319" t="s">
        <v>1530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52</v>
      </c>
      <c r="D79" s="324"/>
      <c r="E79" s="324"/>
      <c r="F79" s="325" t="s">
        <v>1531</v>
      </c>
      <c r="G79" s="326"/>
      <c r="H79" s="302" t="s">
        <v>1532</v>
      </c>
      <c r="I79" s="302" t="s">
        <v>1533</v>
      </c>
      <c r="J79" s="302">
        <v>20</v>
      </c>
      <c r="K79" s="316"/>
    </row>
    <row r="80" s="1" customFormat="1" ht="15" customHeight="1">
      <c r="B80" s="314"/>
      <c r="C80" s="302" t="s">
        <v>1534</v>
      </c>
      <c r="D80" s="302"/>
      <c r="E80" s="302"/>
      <c r="F80" s="325" t="s">
        <v>1531</v>
      </c>
      <c r="G80" s="326"/>
      <c r="H80" s="302" t="s">
        <v>1535</v>
      </c>
      <c r="I80" s="302" t="s">
        <v>1533</v>
      </c>
      <c r="J80" s="302">
        <v>120</v>
      </c>
      <c r="K80" s="316"/>
    </row>
    <row r="81" s="1" customFormat="1" ht="15" customHeight="1">
      <c r="B81" s="327"/>
      <c r="C81" s="302" t="s">
        <v>1536</v>
      </c>
      <c r="D81" s="302"/>
      <c r="E81" s="302"/>
      <c r="F81" s="325" t="s">
        <v>1537</v>
      </c>
      <c r="G81" s="326"/>
      <c r="H81" s="302" t="s">
        <v>1538</v>
      </c>
      <c r="I81" s="302" t="s">
        <v>1533</v>
      </c>
      <c r="J81" s="302">
        <v>50</v>
      </c>
      <c r="K81" s="316"/>
    </row>
    <row r="82" s="1" customFormat="1" ht="15" customHeight="1">
      <c r="B82" s="327"/>
      <c r="C82" s="302" t="s">
        <v>1539</v>
      </c>
      <c r="D82" s="302"/>
      <c r="E82" s="302"/>
      <c r="F82" s="325" t="s">
        <v>1531</v>
      </c>
      <c r="G82" s="326"/>
      <c r="H82" s="302" t="s">
        <v>1540</v>
      </c>
      <c r="I82" s="302" t="s">
        <v>1541</v>
      </c>
      <c r="J82" s="302"/>
      <c r="K82" s="316"/>
    </row>
    <row r="83" s="1" customFormat="1" ht="15" customHeight="1">
      <c r="B83" s="327"/>
      <c r="C83" s="328" t="s">
        <v>1542</v>
      </c>
      <c r="D83" s="328"/>
      <c r="E83" s="328"/>
      <c r="F83" s="329" t="s">
        <v>1537</v>
      </c>
      <c r="G83" s="328"/>
      <c r="H83" s="328" t="s">
        <v>1543</v>
      </c>
      <c r="I83" s="328" t="s">
        <v>1533</v>
      </c>
      <c r="J83" s="328">
        <v>15</v>
      </c>
      <c r="K83" s="316"/>
    </row>
    <row r="84" s="1" customFormat="1" ht="15" customHeight="1">
      <c r="B84" s="327"/>
      <c r="C84" s="328" t="s">
        <v>1544</v>
      </c>
      <c r="D84" s="328"/>
      <c r="E84" s="328"/>
      <c r="F84" s="329" t="s">
        <v>1537</v>
      </c>
      <c r="G84" s="328"/>
      <c r="H84" s="328" t="s">
        <v>1545</v>
      </c>
      <c r="I84" s="328" t="s">
        <v>1533</v>
      </c>
      <c r="J84" s="328">
        <v>15</v>
      </c>
      <c r="K84" s="316"/>
    </row>
    <row r="85" s="1" customFormat="1" ht="15" customHeight="1">
      <c r="B85" s="327"/>
      <c r="C85" s="328" t="s">
        <v>1546</v>
      </c>
      <c r="D85" s="328"/>
      <c r="E85" s="328"/>
      <c r="F85" s="329" t="s">
        <v>1537</v>
      </c>
      <c r="G85" s="328"/>
      <c r="H85" s="328" t="s">
        <v>1547</v>
      </c>
      <c r="I85" s="328" t="s">
        <v>1533</v>
      </c>
      <c r="J85" s="328">
        <v>20</v>
      </c>
      <c r="K85" s="316"/>
    </row>
    <row r="86" s="1" customFormat="1" ht="15" customHeight="1">
      <c r="B86" s="327"/>
      <c r="C86" s="328" t="s">
        <v>1548</v>
      </c>
      <c r="D86" s="328"/>
      <c r="E86" s="328"/>
      <c r="F86" s="329" t="s">
        <v>1537</v>
      </c>
      <c r="G86" s="328"/>
      <c r="H86" s="328" t="s">
        <v>1549</v>
      </c>
      <c r="I86" s="328" t="s">
        <v>1533</v>
      </c>
      <c r="J86" s="328">
        <v>20</v>
      </c>
      <c r="K86" s="316"/>
    </row>
    <row r="87" s="1" customFormat="1" ht="15" customHeight="1">
      <c r="B87" s="327"/>
      <c r="C87" s="302" t="s">
        <v>1550</v>
      </c>
      <c r="D87" s="302"/>
      <c r="E87" s="302"/>
      <c r="F87" s="325" t="s">
        <v>1537</v>
      </c>
      <c r="G87" s="326"/>
      <c r="H87" s="302" t="s">
        <v>1551</v>
      </c>
      <c r="I87" s="302" t="s">
        <v>1533</v>
      </c>
      <c r="J87" s="302">
        <v>50</v>
      </c>
      <c r="K87" s="316"/>
    </row>
    <row r="88" s="1" customFormat="1" ht="15" customHeight="1">
      <c r="B88" s="327"/>
      <c r="C88" s="302" t="s">
        <v>1552</v>
      </c>
      <c r="D88" s="302"/>
      <c r="E88" s="302"/>
      <c r="F88" s="325" t="s">
        <v>1537</v>
      </c>
      <c r="G88" s="326"/>
      <c r="H88" s="302" t="s">
        <v>1553</v>
      </c>
      <c r="I88" s="302" t="s">
        <v>1533</v>
      </c>
      <c r="J88" s="302">
        <v>20</v>
      </c>
      <c r="K88" s="316"/>
    </row>
    <row r="89" s="1" customFormat="1" ht="15" customHeight="1">
      <c r="B89" s="327"/>
      <c r="C89" s="302" t="s">
        <v>1554</v>
      </c>
      <c r="D89" s="302"/>
      <c r="E89" s="302"/>
      <c r="F89" s="325" t="s">
        <v>1537</v>
      </c>
      <c r="G89" s="326"/>
      <c r="H89" s="302" t="s">
        <v>1555</v>
      </c>
      <c r="I89" s="302" t="s">
        <v>1533</v>
      </c>
      <c r="J89" s="302">
        <v>20</v>
      </c>
      <c r="K89" s="316"/>
    </row>
    <row r="90" s="1" customFormat="1" ht="15" customHeight="1">
      <c r="B90" s="327"/>
      <c r="C90" s="302" t="s">
        <v>1556</v>
      </c>
      <c r="D90" s="302"/>
      <c r="E90" s="302"/>
      <c r="F90" s="325" t="s">
        <v>1537</v>
      </c>
      <c r="G90" s="326"/>
      <c r="H90" s="302" t="s">
        <v>1557</v>
      </c>
      <c r="I90" s="302" t="s">
        <v>1533</v>
      </c>
      <c r="J90" s="302">
        <v>50</v>
      </c>
      <c r="K90" s="316"/>
    </row>
    <row r="91" s="1" customFormat="1" ht="15" customHeight="1">
      <c r="B91" s="327"/>
      <c r="C91" s="302" t="s">
        <v>1558</v>
      </c>
      <c r="D91" s="302"/>
      <c r="E91" s="302"/>
      <c r="F91" s="325" t="s">
        <v>1537</v>
      </c>
      <c r="G91" s="326"/>
      <c r="H91" s="302" t="s">
        <v>1558</v>
      </c>
      <c r="I91" s="302" t="s">
        <v>1533</v>
      </c>
      <c r="J91" s="302">
        <v>50</v>
      </c>
      <c r="K91" s="316"/>
    </row>
    <row r="92" s="1" customFormat="1" ht="15" customHeight="1">
      <c r="B92" s="327"/>
      <c r="C92" s="302" t="s">
        <v>1559</v>
      </c>
      <c r="D92" s="302"/>
      <c r="E92" s="302"/>
      <c r="F92" s="325" t="s">
        <v>1537</v>
      </c>
      <c r="G92" s="326"/>
      <c r="H92" s="302" t="s">
        <v>1560</v>
      </c>
      <c r="I92" s="302" t="s">
        <v>1533</v>
      </c>
      <c r="J92" s="302">
        <v>255</v>
      </c>
      <c r="K92" s="316"/>
    </row>
    <row r="93" s="1" customFormat="1" ht="15" customHeight="1">
      <c r="B93" s="327"/>
      <c r="C93" s="302" t="s">
        <v>1561</v>
      </c>
      <c r="D93" s="302"/>
      <c r="E93" s="302"/>
      <c r="F93" s="325" t="s">
        <v>1531</v>
      </c>
      <c r="G93" s="326"/>
      <c r="H93" s="302" t="s">
        <v>1562</v>
      </c>
      <c r="I93" s="302" t="s">
        <v>1563</v>
      </c>
      <c r="J93" s="302"/>
      <c r="K93" s="316"/>
    </row>
    <row r="94" s="1" customFormat="1" ht="15" customHeight="1">
      <c r="B94" s="327"/>
      <c r="C94" s="302" t="s">
        <v>1564</v>
      </c>
      <c r="D94" s="302"/>
      <c r="E94" s="302"/>
      <c r="F94" s="325" t="s">
        <v>1531</v>
      </c>
      <c r="G94" s="326"/>
      <c r="H94" s="302" t="s">
        <v>1565</v>
      </c>
      <c r="I94" s="302" t="s">
        <v>1566</v>
      </c>
      <c r="J94" s="302"/>
      <c r="K94" s="316"/>
    </row>
    <row r="95" s="1" customFormat="1" ht="15" customHeight="1">
      <c r="B95" s="327"/>
      <c r="C95" s="302" t="s">
        <v>1567</v>
      </c>
      <c r="D95" s="302"/>
      <c r="E95" s="302"/>
      <c r="F95" s="325" t="s">
        <v>1531</v>
      </c>
      <c r="G95" s="326"/>
      <c r="H95" s="302" t="s">
        <v>1567</v>
      </c>
      <c r="I95" s="302" t="s">
        <v>1566</v>
      </c>
      <c r="J95" s="302"/>
      <c r="K95" s="316"/>
    </row>
    <row r="96" s="1" customFormat="1" ht="15" customHeight="1">
      <c r="B96" s="327"/>
      <c r="C96" s="302" t="s">
        <v>37</v>
      </c>
      <c r="D96" s="302"/>
      <c r="E96" s="302"/>
      <c r="F96" s="325" t="s">
        <v>1531</v>
      </c>
      <c r="G96" s="326"/>
      <c r="H96" s="302" t="s">
        <v>1568</v>
      </c>
      <c r="I96" s="302" t="s">
        <v>1566</v>
      </c>
      <c r="J96" s="302"/>
      <c r="K96" s="316"/>
    </row>
    <row r="97" s="1" customFormat="1" ht="15" customHeight="1">
      <c r="B97" s="327"/>
      <c r="C97" s="302" t="s">
        <v>47</v>
      </c>
      <c r="D97" s="302"/>
      <c r="E97" s="302"/>
      <c r="F97" s="325" t="s">
        <v>1531</v>
      </c>
      <c r="G97" s="326"/>
      <c r="H97" s="302" t="s">
        <v>1569</v>
      </c>
      <c r="I97" s="302" t="s">
        <v>1566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1570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1525</v>
      </c>
      <c r="D103" s="317"/>
      <c r="E103" s="317"/>
      <c r="F103" s="317" t="s">
        <v>1526</v>
      </c>
      <c r="G103" s="318"/>
      <c r="H103" s="317" t="s">
        <v>53</v>
      </c>
      <c r="I103" s="317" t="s">
        <v>56</v>
      </c>
      <c r="J103" s="317" t="s">
        <v>1527</v>
      </c>
      <c r="K103" s="316"/>
    </row>
    <row r="104" s="1" customFormat="1" ht="17.25" customHeight="1">
      <c r="B104" s="314"/>
      <c r="C104" s="319" t="s">
        <v>1528</v>
      </c>
      <c r="D104" s="319"/>
      <c r="E104" s="319"/>
      <c r="F104" s="320" t="s">
        <v>1529</v>
      </c>
      <c r="G104" s="321"/>
      <c r="H104" s="319"/>
      <c r="I104" s="319"/>
      <c r="J104" s="319" t="s">
        <v>1530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52</v>
      </c>
      <c r="D106" s="324"/>
      <c r="E106" s="324"/>
      <c r="F106" s="325" t="s">
        <v>1531</v>
      </c>
      <c r="G106" s="302"/>
      <c r="H106" s="302" t="s">
        <v>1571</v>
      </c>
      <c r="I106" s="302" t="s">
        <v>1533</v>
      </c>
      <c r="J106" s="302">
        <v>20</v>
      </c>
      <c r="K106" s="316"/>
    </row>
    <row r="107" s="1" customFormat="1" ht="15" customHeight="1">
      <c r="B107" s="314"/>
      <c r="C107" s="302" t="s">
        <v>1534</v>
      </c>
      <c r="D107" s="302"/>
      <c r="E107" s="302"/>
      <c r="F107" s="325" t="s">
        <v>1531</v>
      </c>
      <c r="G107" s="302"/>
      <c r="H107" s="302" t="s">
        <v>1571</v>
      </c>
      <c r="I107" s="302" t="s">
        <v>1533</v>
      </c>
      <c r="J107" s="302">
        <v>120</v>
      </c>
      <c r="K107" s="316"/>
    </row>
    <row r="108" s="1" customFormat="1" ht="15" customHeight="1">
      <c r="B108" s="327"/>
      <c r="C108" s="302" t="s">
        <v>1536</v>
      </c>
      <c r="D108" s="302"/>
      <c r="E108" s="302"/>
      <c r="F108" s="325" t="s">
        <v>1537</v>
      </c>
      <c r="G108" s="302"/>
      <c r="H108" s="302" t="s">
        <v>1571</v>
      </c>
      <c r="I108" s="302" t="s">
        <v>1533</v>
      </c>
      <c r="J108" s="302">
        <v>50</v>
      </c>
      <c r="K108" s="316"/>
    </row>
    <row r="109" s="1" customFormat="1" ht="15" customHeight="1">
      <c r="B109" s="327"/>
      <c r="C109" s="302" t="s">
        <v>1539</v>
      </c>
      <c r="D109" s="302"/>
      <c r="E109" s="302"/>
      <c r="F109" s="325" t="s">
        <v>1531</v>
      </c>
      <c r="G109" s="302"/>
      <c r="H109" s="302" t="s">
        <v>1571</v>
      </c>
      <c r="I109" s="302" t="s">
        <v>1541</v>
      </c>
      <c r="J109" s="302"/>
      <c r="K109" s="316"/>
    </row>
    <row r="110" s="1" customFormat="1" ht="15" customHeight="1">
      <c r="B110" s="327"/>
      <c r="C110" s="302" t="s">
        <v>1550</v>
      </c>
      <c r="D110" s="302"/>
      <c r="E110" s="302"/>
      <c r="F110" s="325" t="s">
        <v>1537</v>
      </c>
      <c r="G110" s="302"/>
      <c r="H110" s="302" t="s">
        <v>1571</v>
      </c>
      <c r="I110" s="302" t="s">
        <v>1533</v>
      </c>
      <c r="J110" s="302">
        <v>50</v>
      </c>
      <c r="K110" s="316"/>
    </row>
    <row r="111" s="1" customFormat="1" ht="15" customHeight="1">
      <c r="B111" s="327"/>
      <c r="C111" s="302" t="s">
        <v>1558</v>
      </c>
      <c r="D111" s="302"/>
      <c r="E111" s="302"/>
      <c r="F111" s="325" t="s">
        <v>1537</v>
      </c>
      <c r="G111" s="302"/>
      <c r="H111" s="302" t="s">
        <v>1571</v>
      </c>
      <c r="I111" s="302" t="s">
        <v>1533</v>
      </c>
      <c r="J111" s="302">
        <v>50</v>
      </c>
      <c r="K111" s="316"/>
    </row>
    <row r="112" s="1" customFormat="1" ht="15" customHeight="1">
      <c r="B112" s="327"/>
      <c r="C112" s="302" t="s">
        <v>1556</v>
      </c>
      <c r="D112" s="302"/>
      <c r="E112" s="302"/>
      <c r="F112" s="325" t="s">
        <v>1537</v>
      </c>
      <c r="G112" s="302"/>
      <c r="H112" s="302" t="s">
        <v>1571</v>
      </c>
      <c r="I112" s="302" t="s">
        <v>1533</v>
      </c>
      <c r="J112" s="302">
        <v>50</v>
      </c>
      <c r="K112" s="316"/>
    </row>
    <row r="113" s="1" customFormat="1" ht="15" customHeight="1">
      <c r="B113" s="327"/>
      <c r="C113" s="302" t="s">
        <v>52</v>
      </c>
      <c r="D113" s="302"/>
      <c r="E113" s="302"/>
      <c r="F113" s="325" t="s">
        <v>1531</v>
      </c>
      <c r="G113" s="302"/>
      <c r="H113" s="302" t="s">
        <v>1572</v>
      </c>
      <c r="I113" s="302" t="s">
        <v>1533</v>
      </c>
      <c r="J113" s="302">
        <v>20</v>
      </c>
      <c r="K113" s="316"/>
    </row>
    <row r="114" s="1" customFormat="1" ht="15" customHeight="1">
      <c r="B114" s="327"/>
      <c r="C114" s="302" t="s">
        <v>1573</v>
      </c>
      <c r="D114" s="302"/>
      <c r="E114" s="302"/>
      <c r="F114" s="325" t="s">
        <v>1531</v>
      </c>
      <c r="G114" s="302"/>
      <c r="H114" s="302" t="s">
        <v>1574</v>
      </c>
      <c r="I114" s="302" t="s">
        <v>1533</v>
      </c>
      <c r="J114" s="302">
        <v>120</v>
      </c>
      <c r="K114" s="316"/>
    </row>
    <row r="115" s="1" customFormat="1" ht="15" customHeight="1">
      <c r="B115" s="327"/>
      <c r="C115" s="302" t="s">
        <v>37</v>
      </c>
      <c r="D115" s="302"/>
      <c r="E115" s="302"/>
      <c r="F115" s="325" t="s">
        <v>1531</v>
      </c>
      <c r="G115" s="302"/>
      <c r="H115" s="302" t="s">
        <v>1575</v>
      </c>
      <c r="I115" s="302" t="s">
        <v>1566</v>
      </c>
      <c r="J115" s="302"/>
      <c r="K115" s="316"/>
    </row>
    <row r="116" s="1" customFormat="1" ht="15" customHeight="1">
      <c r="B116" s="327"/>
      <c r="C116" s="302" t="s">
        <v>47</v>
      </c>
      <c r="D116" s="302"/>
      <c r="E116" s="302"/>
      <c r="F116" s="325" t="s">
        <v>1531</v>
      </c>
      <c r="G116" s="302"/>
      <c r="H116" s="302" t="s">
        <v>1576</v>
      </c>
      <c r="I116" s="302" t="s">
        <v>1566</v>
      </c>
      <c r="J116" s="302"/>
      <c r="K116" s="316"/>
    </row>
    <row r="117" s="1" customFormat="1" ht="15" customHeight="1">
      <c r="B117" s="327"/>
      <c r="C117" s="302" t="s">
        <v>56</v>
      </c>
      <c r="D117" s="302"/>
      <c r="E117" s="302"/>
      <c r="F117" s="325" t="s">
        <v>1531</v>
      </c>
      <c r="G117" s="302"/>
      <c r="H117" s="302" t="s">
        <v>1577</v>
      </c>
      <c r="I117" s="302" t="s">
        <v>1578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1579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1525</v>
      </c>
      <c r="D123" s="317"/>
      <c r="E123" s="317"/>
      <c r="F123" s="317" t="s">
        <v>1526</v>
      </c>
      <c r="G123" s="318"/>
      <c r="H123" s="317" t="s">
        <v>53</v>
      </c>
      <c r="I123" s="317" t="s">
        <v>56</v>
      </c>
      <c r="J123" s="317" t="s">
        <v>1527</v>
      </c>
      <c r="K123" s="346"/>
    </row>
    <row r="124" s="1" customFormat="1" ht="17.25" customHeight="1">
      <c r="B124" s="345"/>
      <c r="C124" s="319" t="s">
        <v>1528</v>
      </c>
      <c r="D124" s="319"/>
      <c r="E124" s="319"/>
      <c r="F124" s="320" t="s">
        <v>1529</v>
      </c>
      <c r="G124" s="321"/>
      <c r="H124" s="319"/>
      <c r="I124" s="319"/>
      <c r="J124" s="319" t="s">
        <v>1530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1534</v>
      </c>
      <c r="D126" s="324"/>
      <c r="E126" s="324"/>
      <c r="F126" s="325" t="s">
        <v>1531</v>
      </c>
      <c r="G126" s="302"/>
      <c r="H126" s="302" t="s">
        <v>1571</v>
      </c>
      <c r="I126" s="302" t="s">
        <v>1533</v>
      </c>
      <c r="J126" s="302">
        <v>120</v>
      </c>
      <c r="K126" s="350"/>
    </row>
    <row r="127" s="1" customFormat="1" ht="15" customHeight="1">
      <c r="B127" s="347"/>
      <c r="C127" s="302" t="s">
        <v>1580</v>
      </c>
      <c r="D127" s="302"/>
      <c r="E127" s="302"/>
      <c r="F127" s="325" t="s">
        <v>1531</v>
      </c>
      <c r="G127" s="302"/>
      <c r="H127" s="302" t="s">
        <v>1581</v>
      </c>
      <c r="I127" s="302" t="s">
        <v>1533</v>
      </c>
      <c r="J127" s="302" t="s">
        <v>1582</v>
      </c>
      <c r="K127" s="350"/>
    </row>
    <row r="128" s="1" customFormat="1" ht="15" customHeight="1">
      <c r="B128" s="347"/>
      <c r="C128" s="302" t="s">
        <v>1479</v>
      </c>
      <c r="D128" s="302"/>
      <c r="E128" s="302"/>
      <c r="F128" s="325" t="s">
        <v>1531</v>
      </c>
      <c r="G128" s="302"/>
      <c r="H128" s="302" t="s">
        <v>1583</v>
      </c>
      <c r="I128" s="302" t="s">
        <v>1533</v>
      </c>
      <c r="J128" s="302" t="s">
        <v>1582</v>
      </c>
      <c r="K128" s="350"/>
    </row>
    <row r="129" s="1" customFormat="1" ht="15" customHeight="1">
      <c r="B129" s="347"/>
      <c r="C129" s="302" t="s">
        <v>1542</v>
      </c>
      <c r="D129" s="302"/>
      <c r="E129" s="302"/>
      <c r="F129" s="325" t="s">
        <v>1537</v>
      </c>
      <c r="G129" s="302"/>
      <c r="H129" s="302" t="s">
        <v>1543</v>
      </c>
      <c r="I129" s="302" t="s">
        <v>1533</v>
      </c>
      <c r="J129" s="302">
        <v>15</v>
      </c>
      <c r="K129" s="350"/>
    </row>
    <row r="130" s="1" customFormat="1" ht="15" customHeight="1">
      <c r="B130" s="347"/>
      <c r="C130" s="328" t="s">
        <v>1544</v>
      </c>
      <c r="D130" s="328"/>
      <c r="E130" s="328"/>
      <c r="F130" s="329" t="s">
        <v>1537</v>
      </c>
      <c r="G130" s="328"/>
      <c r="H130" s="328" t="s">
        <v>1545</v>
      </c>
      <c r="I130" s="328" t="s">
        <v>1533</v>
      </c>
      <c r="J130" s="328">
        <v>15</v>
      </c>
      <c r="K130" s="350"/>
    </row>
    <row r="131" s="1" customFormat="1" ht="15" customHeight="1">
      <c r="B131" s="347"/>
      <c r="C131" s="328" t="s">
        <v>1546</v>
      </c>
      <c r="D131" s="328"/>
      <c r="E131" s="328"/>
      <c r="F131" s="329" t="s">
        <v>1537</v>
      </c>
      <c r="G131" s="328"/>
      <c r="H131" s="328" t="s">
        <v>1547</v>
      </c>
      <c r="I131" s="328" t="s">
        <v>1533</v>
      </c>
      <c r="J131" s="328">
        <v>20</v>
      </c>
      <c r="K131" s="350"/>
    </row>
    <row r="132" s="1" customFormat="1" ht="15" customHeight="1">
      <c r="B132" s="347"/>
      <c r="C132" s="328" t="s">
        <v>1548</v>
      </c>
      <c r="D132" s="328"/>
      <c r="E132" s="328"/>
      <c r="F132" s="329" t="s">
        <v>1537</v>
      </c>
      <c r="G132" s="328"/>
      <c r="H132" s="328" t="s">
        <v>1549</v>
      </c>
      <c r="I132" s="328" t="s">
        <v>1533</v>
      </c>
      <c r="J132" s="328">
        <v>20</v>
      </c>
      <c r="K132" s="350"/>
    </row>
    <row r="133" s="1" customFormat="1" ht="15" customHeight="1">
      <c r="B133" s="347"/>
      <c r="C133" s="302" t="s">
        <v>1536</v>
      </c>
      <c r="D133" s="302"/>
      <c r="E133" s="302"/>
      <c r="F133" s="325" t="s">
        <v>1537</v>
      </c>
      <c r="G133" s="302"/>
      <c r="H133" s="302" t="s">
        <v>1571</v>
      </c>
      <c r="I133" s="302" t="s">
        <v>1533</v>
      </c>
      <c r="J133" s="302">
        <v>50</v>
      </c>
      <c r="K133" s="350"/>
    </row>
    <row r="134" s="1" customFormat="1" ht="15" customHeight="1">
      <c r="B134" s="347"/>
      <c r="C134" s="302" t="s">
        <v>1550</v>
      </c>
      <c r="D134" s="302"/>
      <c r="E134" s="302"/>
      <c r="F134" s="325" t="s">
        <v>1537</v>
      </c>
      <c r="G134" s="302"/>
      <c r="H134" s="302" t="s">
        <v>1571</v>
      </c>
      <c r="I134" s="302" t="s">
        <v>1533</v>
      </c>
      <c r="J134" s="302">
        <v>50</v>
      </c>
      <c r="K134" s="350"/>
    </row>
    <row r="135" s="1" customFormat="1" ht="15" customHeight="1">
      <c r="B135" s="347"/>
      <c r="C135" s="302" t="s">
        <v>1556</v>
      </c>
      <c r="D135" s="302"/>
      <c r="E135" s="302"/>
      <c r="F135" s="325" t="s">
        <v>1537</v>
      </c>
      <c r="G135" s="302"/>
      <c r="H135" s="302" t="s">
        <v>1571</v>
      </c>
      <c r="I135" s="302" t="s">
        <v>1533</v>
      </c>
      <c r="J135" s="302">
        <v>50</v>
      </c>
      <c r="K135" s="350"/>
    </row>
    <row r="136" s="1" customFormat="1" ht="15" customHeight="1">
      <c r="B136" s="347"/>
      <c r="C136" s="302" t="s">
        <v>1558</v>
      </c>
      <c r="D136" s="302"/>
      <c r="E136" s="302"/>
      <c r="F136" s="325" t="s">
        <v>1537</v>
      </c>
      <c r="G136" s="302"/>
      <c r="H136" s="302" t="s">
        <v>1571</v>
      </c>
      <c r="I136" s="302" t="s">
        <v>1533</v>
      </c>
      <c r="J136" s="302">
        <v>50</v>
      </c>
      <c r="K136" s="350"/>
    </row>
    <row r="137" s="1" customFormat="1" ht="15" customHeight="1">
      <c r="B137" s="347"/>
      <c r="C137" s="302" t="s">
        <v>1559</v>
      </c>
      <c r="D137" s="302"/>
      <c r="E137" s="302"/>
      <c r="F137" s="325" t="s">
        <v>1537</v>
      </c>
      <c r="G137" s="302"/>
      <c r="H137" s="302" t="s">
        <v>1584</v>
      </c>
      <c r="I137" s="302" t="s">
        <v>1533</v>
      </c>
      <c r="J137" s="302">
        <v>255</v>
      </c>
      <c r="K137" s="350"/>
    </row>
    <row r="138" s="1" customFormat="1" ht="15" customHeight="1">
      <c r="B138" s="347"/>
      <c r="C138" s="302" t="s">
        <v>1561</v>
      </c>
      <c r="D138" s="302"/>
      <c r="E138" s="302"/>
      <c r="F138" s="325" t="s">
        <v>1531</v>
      </c>
      <c r="G138" s="302"/>
      <c r="H138" s="302" t="s">
        <v>1585</v>
      </c>
      <c r="I138" s="302" t="s">
        <v>1563</v>
      </c>
      <c r="J138" s="302"/>
      <c r="K138" s="350"/>
    </row>
    <row r="139" s="1" customFormat="1" ht="15" customHeight="1">
      <c r="B139" s="347"/>
      <c r="C139" s="302" t="s">
        <v>1564</v>
      </c>
      <c r="D139" s="302"/>
      <c r="E139" s="302"/>
      <c r="F139" s="325" t="s">
        <v>1531</v>
      </c>
      <c r="G139" s="302"/>
      <c r="H139" s="302" t="s">
        <v>1586</v>
      </c>
      <c r="I139" s="302" t="s">
        <v>1566</v>
      </c>
      <c r="J139" s="302"/>
      <c r="K139" s="350"/>
    </row>
    <row r="140" s="1" customFormat="1" ht="15" customHeight="1">
      <c r="B140" s="347"/>
      <c r="C140" s="302" t="s">
        <v>1567</v>
      </c>
      <c r="D140" s="302"/>
      <c r="E140" s="302"/>
      <c r="F140" s="325" t="s">
        <v>1531</v>
      </c>
      <c r="G140" s="302"/>
      <c r="H140" s="302" t="s">
        <v>1567</v>
      </c>
      <c r="I140" s="302" t="s">
        <v>1566</v>
      </c>
      <c r="J140" s="302"/>
      <c r="K140" s="350"/>
    </row>
    <row r="141" s="1" customFormat="1" ht="15" customHeight="1">
      <c r="B141" s="347"/>
      <c r="C141" s="302" t="s">
        <v>37</v>
      </c>
      <c r="D141" s="302"/>
      <c r="E141" s="302"/>
      <c r="F141" s="325" t="s">
        <v>1531</v>
      </c>
      <c r="G141" s="302"/>
      <c r="H141" s="302" t="s">
        <v>1587</v>
      </c>
      <c r="I141" s="302" t="s">
        <v>1566</v>
      </c>
      <c r="J141" s="302"/>
      <c r="K141" s="350"/>
    </row>
    <row r="142" s="1" customFormat="1" ht="15" customHeight="1">
      <c r="B142" s="347"/>
      <c r="C142" s="302" t="s">
        <v>1588</v>
      </c>
      <c r="D142" s="302"/>
      <c r="E142" s="302"/>
      <c r="F142" s="325" t="s">
        <v>1531</v>
      </c>
      <c r="G142" s="302"/>
      <c r="H142" s="302" t="s">
        <v>1589</v>
      </c>
      <c r="I142" s="302" t="s">
        <v>1566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1590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1525</v>
      </c>
      <c r="D148" s="317"/>
      <c r="E148" s="317"/>
      <c r="F148" s="317" t="s">
        <v>1526</v>
      </c>
      <c r="G148" s="318"/>
      <c r="H148" s="317" t="s">
        <v>53</v>
      </c>
      <c r="I148" s="317" t="s">
        <v>56</v>
      </c>
      <c r="J148" s="317" t="s">
        <v>1527</v>
      </c>
      <c r="K148" s="316"/>
    </row>
    <row r="149" s="1" customFormat="1" ht="17.25" customHeight="1">
      <c r="B149" s="314"/>
      <c r="C149" s="319" t="s">
        <v>1528</v>
      </c>
      <c r="D149" s="319"/>
      <c r="E149" s="319"/>
      <c r="F149" s="320" t="s">
        <v>1529</v>
      </c>
      <c r="G149" s="321"/>
      <c r="H149" s="319"/>
      <c r="I149" s="319"/>
      <c r="J149" s="319" t="s">
        <v>1530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1534</v>
      </c>
      <c r="D151" s="302"/>
      <c r="E151" s="302"/>
      <c r="F151" s="355" t="s">
        <v>1531</v>
      </c>
      <c r="G151" s="302"/>
      <c r="H151" s="354" t="s">
        <v>1571</v>
      </c>
      <c r="I151" s="354" t="s">
        <v>1533</v>
      </c>
      <c r="J151" s="354">
        <v>120</v>
      </c>
      <c r="K151" s="350"/>
    </row>
    <row r="152" s="1" customFormat="1" ht="15" customHeight="1">
      <c r="B152" s="327"/>
      <c r="C152" s="354" t="s">
        <v>1580</v>
      </c>
      <c r="D152" s="302"/>
      <c r="E152" s="302"/>
      <c r="F152" s="355" t="s">
        <v>1531</v>
      </c>
      <c r="G152" s="302"/>
      <c r="H152" s="354" t="s">
        <v>1591</v>
      </c>
      <c r="I152" s="354" t="s">
        <v>1533</v>
      </c>
      <c r="J152" s="354" t="s">
        <v>1582</v>
      </c>
      <c r="K152" s="350"/>
    </row>
    <row r="153" s="1" customFormat="1" ht="15" customHeight="1">
      <c r="B153" s="327"/>
      <c r="C153" s="354" t="s">
        <v>1479</v>
      </c>
      <c r="D153" s="302"/>
      <c r="E153" s="302"/>
      <c r="F153" s="355" t="s">
        <v>1531</v>
      </c>
      <c r="G153" s="302"/>
      <c r="H153" s="354" t="s">
        <v>1592</v>
      </c>
      <c r="I153" s="354" t="s">
        <v>1533</v>
      </c>
      <c r="J153" s="354" t="s">
        <v>1582</v>
      </c>
      <c r="K153" s="350"/>
    </row>
    <row r="154" s="1" customFormat="1" ht="15" customHeight="1">
      <c r="B154" s="327"/>
      <c r="C154" s="354" t="s">
        <v>1536</v>
      </c>
      <c r="D154" s="302"/>
      <c r="E154" s="302"/>
      <c r="F154" s="355" t="s">
        <v>1537</v>
      </c>
      <c r="G154" s="302"/>
      <c r="H154" s="354" t="s">
        <v>1571</v>
      </c>
      <c r="I154" s="354" t="s">
        <v>1533</v>
      </c>
      <c r="J154" s="354">
        <v>50</v>
      </c>
      <c r="K154" s="350"/>
    </row>
    <row r="155" s="1" customFormat="1" ht="15" customHeight="1">
      <c r="B155" s="327"/>
      <c r="C155" s="354" t="s">
        <v>1539</v>
      </c>
      <c r="D155" s="302"/>
      <c r="E155" s="302"/>
      <c r="F155" s="355" t="s">
        <v>1531</v>
      </c>
      <c r="G155" s="302"/>
      <c r="H155" s="354" t="s">
        <v>1571</v>
      </c>
      <c r="I155" s="354" t="s">
        <v>1541</v>
      </c>
      <c r="J155" s="354"/>
      <c r="K155" s="350"/>
    </row>
    <row r="156" s="1" customFormat="1" ht="15" customHeight="1">
      <c r="B156" s="327"/>
      <c r="C156" s="354" t="s">
        <v>1550</v>
      </c>
      <c r="D156" s="302"/>
      <c r="E156" s="302"/>
      <c r="F156" s="355" t="s">
        <v>1537</v>
      </c>
      <c r="G156" s="302"/>
      <c r="H156" s="354" t="s">
        <v>1571</v>
      </c>
      <c r="I156" s="354" t="s">
        <v>1533</v>
      </c>
      <c r="J156" s="354">
        <v>50</v>
      </c>
      <c r="K156" s="350"/>
    </row>
    <row r="157" s="1" customFormat="1" ht="15" customHeight="1">
      <c r="B157" s="327"/>
      <c r="C157" s="354" t="s">
        <v>1558</v>
      </c>
      <c r="D157" s="302"/>
      <c r="E157" s="302"/>
      <c r="F157" s="355" t="s">
        <v>1537</v>
      </c>
      <c r="G157" s="302"/>
      <c r="H157" s="354" t="s">
        <v>1571</v>
      </c>
      <c r="I157" s="354" t="s">
        <v>1533</v>
      </c>
      <c r="J157" s="354">
        <v>50</v>
      </c>
      <c r="K157" s="350"/>
    </row>
    <row r="158" s="1" customFormat="1" ht="15" customHeight="1">
      <c r="B158" s="327"/>
      <c r="C158" s="354" t="s">
        <v>1556</v>
      </c>
      <c r="D158" s="302"/>
      <c r="E158" s="302"/>
      <c r="F158" s="355" t="s">
        <v>1537</v>
      </c>
      <c r="G158" s="302"/>
      <c r="H158" s="354" t="s">
        <v>1571</v>
      </c>
      <c r="I158" s="354" t="s">
        <v>1533</v>
      </c>
      <c r="J158" s="354">
        <v>50</v>
      </c>
      <c r="K158" s="350"/>
    </row>
    <row r="159" s="1" customFormat="1" ht="15" customHeight="1">
      <c r="B159" s="327"/>
      <c r="C159" s="354" t="s">
        <v>98</v>
      </c>
      <c r="D159" s="302"/>
      <c r="E159" s="302"/>
      <c r="F159" s="355" t="s">
        <v>1531</v>
      </c>
      <c r="G159" s="302"/>
      <c r="H159" s="354" t="s">
        <v>1593</v>
      </c>
      <c r="I159" s="354" t="s">
        <v>1533</v>
      </c>
      <c r="J159" s="354" t="s">
        <v>1594</v>
      </c>
      <c r="K159" s="350"/>
    </row>
    <row r="160" s="1" customFormat="1" ht="15" customHeight="1">
      <c r="B160" s="327"/>
      <c r="C160" s="354" t="s">
        <v>1595</v>
      </c>
      <c r="D160" s="302"/>
      <c r="E160" s="302"/>
      <c r="F160" s="355" t="s">
        <v>1531</v>
      </c>
      <c r="G160" s="302"/>
      <c r="H160" s="354" t="s">
        <v>1596</v>
      </c>
      <c r="I160" s="354" t="s">
        <v>1566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1597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1525</v>
      </c>
      <c r="D166" s="317"/>
      <c r="E166" s="317"/>
      <c r="F166" s="317" t="s">
        <v>1526</v>
      </c>
      <c r="G166" s="359"/>
      <c r="H166" s="360" t="s">
        <v>53</v>
      </c>
      <c r="I166" s="360" t="s">
        <v>56</v>
      </c>
      <c r="J166" s="317" t="s">
        <v>1527</v>
      </c>
      <c r="K166" s="294"/>
    </row>
    <row r="167" s="1" customFormat="1" ht="17.25" customHeight="1">
      <c r="B167" s="295"/>
      <c r="C167" s="319" t="s">
        <v>1528</v>
      </c>
      <c r="D167" s="319"/>
      <c r="E167" s="319"/>
      <c r="F167" s="320" t="s">
        <v>1529</v>
      </c>
      <c r="G167" s="361"/>
      <c r="H167" s="362"/>
      <c r="I167" s="362"/>
      <c r="J167" s="319" t="s">
        <v>1530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1534</v>
      </c>
      <c r="D169" s="302"/>
      <c r="E169" s="302"/>
      <c r="F169" s="325" t="s">
        <v>1531</v>
      </c>
      <c r="G169" s="302"/>
      <c r="H169" s="302" t="s">
        <v>1571</v>
      </c>
      <c r="I169" s="302" t="s">
        <v>1533</v>
      </c>
      <c r="J169" s="302">
        <v>120</v>
      </c>
      <c r="K169" s="350"/>
    </row>
    <row r="170" s="1" customFormat="1" ht="15" customHeight="1">
      <c r="B170" s="327"/>
      <c r="C170" s="302" t="s">
        <v>1580</v>
      </c>
      <c r="D170" s="302"/>
      <c r="E170" s="302"/>
      <c r="F170" s="325" t="s">
        <v>1531</v>
      </c>
      <c r="G170" s="302"/>
      <c r="H170" s="302" t="s">
        <v>1581</v>
      </c>
      <c r="I170" s="302" t="s">
        <v>1533</v>
      </c>
      <c r="J170" s="302" t="s">
        <v>1582</v>
      </c>
      <c r="K170" s="350"/>
    </row>
    <row r="171" s="1" customFormat="1" ht="15" customHeight="1">
      <c r="B171" s="327"/>
      <c r="C171" s="302" t="s">
        <v>1479</v>
      </c>
      <c r="D171" s="302"/>
      <c r="E171" s="302"/>
      <c r="F171" s="325" t="s">
        <v>1531</v>
      </c>
      <c r="G171" s="302"/>
      <c r="H171" s="302" t="s">
        <v>1598</v>
      </c>
      <c r="I171" s="302" t="s">
        <v>1533</v>
      </c>
      <c r="J171" s="302" t="s">
        <v>1582</v>
      </c>
      <c r="K171" s="350"/>
    </row>
    <row r="172" s="1" customFormat="1" ht="15" customHeight="1">
      <c r="B172" s="327"/>
      <c r="C172" s="302" t="s">
        <v>1536</v>
      </c>
      <c r="D172" s="302"/>
      <c r="E172" s="302"/>
      <c r="F172" s="325" t="s">
        <v>1537</v>
      </c>
      <c r="G172" s="302"/>
      <c r="H172" s="302" t="s">
        <v>1598</v>
      </c>
      <c r="I172" s="302" t="s">
        <v>1533</v>
      </c>
      <c r="J172" s="302">
        <v>50</v>
      </c>
      <c r="K172" s="350"/>
    </row>
    <row r="173" s="1" customFormat="1" ht="15" customHeight="1">
      <c r="B173" s="327"/>
      <c r="C173" s="302" t="s">
        <v>1539</v>
      </c>
      <c r="D173" s="302"/>
      <c r="E173" s="302"/>
      <c r="F173" s="325" t="s">
        <v>1531</v>
      </c>
      <c r="G173" s="302"/>
      <c r="H173" s="302" t="s">
        <v>1598</v>
      </c>
      <c r="I173" s="302" t="s">
        <v>1541</v>
      </c>
      <c r="J173" s="302"/>
      <c r="K173" s="350"/>
    </row>
    <row r="174" s="1" customFormat="1" ht="15" customHeight="1">
      <c r="B174" s="327"/>
      <c r="C174" s="302" t="s">
        <v>1550</v>
      </c>
      <c r="D174" s="302"/>
      <c r="E174" s="302"/>
      <c r="F174" s="325" t="s">
        <v>1537</v>
      </c>
      <c r="G174" s="302"/>
      <c r="H174" s="302" t="s">
        <v>1598</v>
      </c>
      <c r="I174" s="302" t="s">
        <v>1533</v>
      </c>
      <c r="J174" s="302">
        <v>50</v>
      </c>
      <c r="K174" s="350"/>
    </row>
    <row r="175" s="1" customFormat="1" ht="15" customHeight="1">
      <c r="B175" s="327"/>
      <c r="C175" s="302" t="s">
        <v>1558</v>
      </c>
      <c r="D175" s="302"/>
      <c r="E175" s="302"/>
      <c r="F175" s="325" t="s">
        <v>1537</v>
      </c>
      <c r="G175" s="302"/>
      <c r="H175" s="302" t="s">
        <v>1598</v>
      </c>
      <c r="I175" s="302" t="s">
        <v>1533</v>
      </c>
      <c r="J175" s="302">
        <v>50</v>
      </c>
      <c r="K175" s="350"/>
    </row>
    <row r="176" s="1" customFormat="1" ht="15" customHeight="1">
      <c r="B176" s="327"/>
      <c r="C176" s="302" t="s">
        <v>1556</v>
      </c>
      <c r="D176" s="302"/>
      <c r="E176" s="302"/>
      <c r="F176" s="325" t="s">
        <v>1537</v>
      </c>
      <c r="G176" s="302"/>
      <c r="H176" s="302" t="s">
        <v>1598</v>
      </c>
      <c r="I176" s="302" t="s">
        <v>1533</v>
      </c>
      <c r="J176" s="302">
        <v>50</v>
      </c>
      <c r="K176" s="350"/>
    </row>
    <row r="177" s="1" customFormat="1" ht="15" customHeight="1">
      <c r="B177" s="327"/>
      <c r="C177" s="302" t="s">
        <v>110</v>
      </c>
      <c r="D177" s="302"/>
      <c r="E177" s="302"/>
      <c r="F177" s="325" t="s">
        <v>1531</v>
      </c>
      <c r="G177" s="302"/>
      <c r="H177" s="302" t="s">
        <v>1599</v>
      </c>
      <c r="I177" s="302" t="s">
        <v>1600</v>
      </c>
      <c r="J177" s="302"/>
      <c r="K177" s="350"/>
    </row>
    <row r="178" s="1" customFormat="1" ht="15" customHeight="1">
      <c r="B178" s="327"/>
      <c r="C178" s="302" t="s">
        <v>56</v>
      </c>
      <c r="D178" s="302"/>
      <c r="E178" s="302"/>
      <c r="F178" s="325" t="s">
        <v>1531</v>
      </c>
      <c r="G178" s="302"/>
      <c r="H178" s="302" t="s">
        <v>1601</v>
      </c>
      <c r="I178" s="302" t="s">
        <v>1602</v>
      </c>
      <c r="J178" s="302">
        <v>1</v>
      </c>
      <c r="K178" s="350"/>
    </row>
    <row r="179" s="1" customFormat="1" ht="15" customHeight="1">
      <c r="B179" s="327"/>
      <c r="C179" s="302" t="s">
        <v>52</v>
      </c>
      <c r="D179" s="302"/>
      <c r="E179" s="302"/>
      <c r="F179" s="325" t="s">
        <v>1531</v>
      </c>
      <c r="G179" s="302"/>
      <c r="H179" s="302" t="s">
        <v>1603</v>
      </c>
      <c r="I179" s="302" t="s">
        <v>1533</v>
      </c>
      <c r="J179" s="302">
        <v>20</v>
      </c>
      <c r="K179" s="350"/>
    </row>
    <row r="180" s="1" customFormat="1" ht="15" customHeight="1">
      <c r="B180" s="327"/>
      <c r="C180" s="302" t="s">
        <v>53</v>
      </c>
      <c r="D180" s="302"/>
      <c r="E180" s="302"/>
      <c r="F180" s="325" t="s">
        <v>1531</v>
      </c>
      <c r="G180" s="302"/>
      <c r="H180" s="302" t="s">
        <v>1604</v>
      </c>
      <c r="I180" s="302" t="s">
        <v>1533</v>
      </c>
      <c r="J180" s="302">
        <v>255</v>
      </c>
      <c r="K180" s="350"/>
    </row>
    <row r="181" s="1" customFormat="1" ht="15" customHeight="1">
      <c r="B181" s="327"/>
      <c r="C181" s="302" t="s">
        <v>111</v>
      </c>
      <c r="D181" s="302"/>
      <c r="E181" s="302"/>
      <c r="F181" s="325" t="s">
        <v>1531</v>
      </c>
      <c r="G181" s="302"/>
      <c r="H181" s="302" t="s">
        <v>1495</v>
      </c>
      <c r="I181" s="302" t="s">
        <v>1533</v>
      </c>
      <c r="J181" s="302">
        <v>10</v>
      </c>
      <c r="K181" s="350"/>
    </row>
    <row r="182" s="1" customFormat="1" ht="15" customHeight="1">
      <c r="B182" s="327"/>
      <c r="C182" s="302" t="s">
        <v>112</v>
      </c>
      <c r="D182" s="302"/>
      <c r="E182" s="302"/>
      <c r="F182" s="325" t="s">
        <v>1531</v>
      </c>
      <c r="G182" s="302"/>
      <c r="H182" s="302" t="s">
        <v>1605</v>
      </c>
      <c r="I182" s="302" t="s">
        <v>1566</v>
      </c>
      <c r="J182" s="302"/>
      <c r="K182" s="350"/>
    </row>
    <row r="183" s="1" customFormat="1" ht="15" customHeight="1">
      <c r="B183" s="327"/>
      <c r="C183" s="302" t="s">
        <v>1606</v>
      </c>
      <c r="D183" s="302"/>
      <c r="E183" s="302"/>
      <c r="F183" s="325" t="s">
        <v>1531</v>
      </c>
      <c r="G183" s="302"/>
      <c r="H183" s="302" t="s">
        <v>1607</v>
      </c>
      <c r="I183" s="302" t="s">
        <v>1566</v>
      </c>
      <c r="J183" s="302"/>
      <c r="K183" s="350"/>
    </row>
    <row r="184" s="1" customFormat="1" ht="15" customHeight="1">
      <c r="B184" s="327"/>
      <c r="C184" s="302" t="s">
        <v>1595</v>
      </c>
      <c r="D184" s="302"/>
      <c r="E184" s="302"/>
      <c r="F184" s="325" t="s">
        <v>1531</v>
      </c>
      <c r="G184" s="302"/>
      <c r="H184" s="302" t="s">
        <v>1608</v>
      </c>
      <c r="I184" s="302" t="s">
        <v>1566</v>
      </c>
      <c r="J184" s="302"/>
      <c r="K184" s="350"/>
    </row>
    <row r="185" s="1" customFormat="1" ht="15" customHeight="1">
      <c r="B185" s="327"/>
      <c r="C185" s="302" t="s">
        <v>114</v>
      </c>
      <c r="D185" s="302"/>
      <c r="E185" s="302"/>
      <c r="F185" s="325" t="s">
        <v>1537</v>
      </c>
      <c r="G185" s="302"/>
      <c r="H185" s="302" t="s">
        <v>1609</v>
      </c>
      <c r="I185" s="302" t="s">
        <v>1533</v>
      </c>
      <c r="J185" s="302">
        <v>50</v>
      </c>
      <c r="K185" s="350"/>
    </row>
    <row r="186" s="1" customFormat="1" ht="15" customHeight="1">
      <c r="B186" s="327"/>
      <c r="C186" s="302" t="s">
        <v>1610</v>
      </c>
      <c r="D186" s="302"/>
      <c r="E186" s="302"/>
      <c r="F186" s="325" t="s">
        <v>1537</v>
      </c>
      <c r="G186" s="302"/>
      <c r="H186" s="302" t="s">
        <v>1611</v>
      </c>
      <c r="I186" s="302" t="s">
        <v>1612</v>
      </c>
      <c r="J186" s="302"/>
      <c r="K186" s="350"/>
    </row>
    <row r="187" s="1" customFormat="1" ht="15" customHeight="1">
      <c r="B187" s="327"/>
      <c r="C187" s="302" t="s">
        <v>1613</v>
      </c>
      <c r="D187" s="302"/>
      <c r="E187" s="302"/>
      <c r="F187" s="325" t="s">
        <v>1537</v>
      </c>
      <c r="G187" s="302"/>
      <c r="H187" s="302" t="s">
        <v>1614</v>
      </c>
      <c r="I187" s="302" t="s">
        <v>1612</v>
      </c>
      <c r="J187" s="302"/>
      <c r="K187" s="350"/>
    </row>
    <row r="188" s="1" customFormat="1" ht="15" customHeight="1">
      <c r="B188" s="327"/>
      <c r="C188" s="302" t="s">
        <v>1615</v>
      </c>
      <c r="D188" s="302"/>
      <c r="E188" s="302"/>
      <c r="F188" s="325" t="s">
        <v>1537</v>
      </c>
      <c r="G188" s="302"/>
      <c r="H188" s="302" t="s">
        <v>1616</v>
      </c>
      <c r="I188" s="302" t="s">
        <v>1612</v>
      </c>
      <c r="J188" s="302"/>
      <c r="K188" s="350"/>
    </row>
    <row r="189" s="1" customFormat="1" ht="15" customHeight="1">
      <c r="B189" s="327"/>
      <c r="C189" s="363" t="s">
        <v>1617</v>
      </c>
      <c r="D189" s="302"/>
      <c r="E189" s="302"/>
      <c r="F189" s="325" t="s">
        <v>1537</v>
      </c>
      <c r="G189" s="302"/>
      <c r="H189" s="302" t="s">
        <v>1618</v>
      </c>
      <c r="I189" s="302" t="s">
        <v>1619</v>
      </c>
      <c r="J189" s="364" t="s">
        <v>1620</v>
      </c>
      <c r="K189" s="350"/>
    </row>
    <row r="190" s="18" customFormat="1" ht="15" customHeight="1">
      <c r="B190" s="365"/>
      <c r="C190" s="366" t="s">
        <v>1621</v>
      </c>
      <c r="D190" s="367"/>
      <c r="E190" s="367"/>
      <c r="F190" s="368" t="s">
        <v>1537</v>
      </c>
      <c r="G190" s="367"/>
      <c r="H190" s="367" t="s">
        <v>1622</v>
      </c>
      <c r="I190" s="367" t="s">
        <v>1619</v>
      </c>
      <c r="J190" s="369" t="s">
        <v>1620</v>
      </c>
      <c r="K190" s="370"/>
    </row>
    <row r="191" s="1" customFormat="1" ht="15" customHeight="1">
      <c r="B191" s="327"/>
      <c r="C191" s="363" t="s">
        <v>41</v>
      </c>
      <c r="D191" s="302"/>
      <c r="E191" s="302"/>
      <c r="F191" s="325" t="s">
        <v>1531</v>
      </c>
      <c r="G191" s="302"/>
      <c r="H191" s="299" t="s">
        <v>1623</v>
      </c>
      <c r="I191" s="302" t="s">
        <v>1624</v>
      </c>
      <c r="J191" s="302"/>
      <c r="K191" s="350"/>
    </row>
    <row r="192" s="1" customFormat="1" ht="15" customHeight="1">
      <c r="B192" s="327"/>
      <c r="C192" s="363" t="s">
        <v>1625</v>
      </c>
      <c r="D192" s="302"/>
      <c r="E192" s="302"/>
      <c r="F192" s="325" t="s">
        <v>1531</v>
      </c>
      <c r="G192" s="302"/>
      <c r="H192" s="302" t="s">
        <v>1626</v>
      </c>
      <c r="I192" s="302" t="s">
        <v>1566</v>
      </c>
      <c r="J192" s="302"/>
      <c r="K192" s="350"/>
    </row>
    <row r="193" s="1" customFormat="1" ht="15" customHeight="1">
      <c r="B193" s="327"/>
      <c r="C193" s="363" t="s">
        <v>1627</v>
      </c>
      <c r="D193" s="302"/>
      <c r="E193" s="302"/>
      <c r="F193" s="325" t="s">
        <v>1531</v>
      </c>
      <c r="G193" s="302"/>
      <c r="H193" s="302" t="s">
        <v>1628</v>
      </c>
      <c r="I193" s="302" t="s">
        <v>1566</v>
      </c>
      <c r="J193" s="302"/>
      <c r="K193" s="350"/>
    </row>
    <row r="194" s="1" customFormat="1" ht="15" customHeight="1">
      <c r="B194" s="327"/>
      <c r="C194" s="363" t="s">
        <v>1629</v>
      </c>
      <c r="D194" s="302"/>
      <c r="E194" s="302"/>
      <c r="F194" s="325" t="s">
        <v>1537</v>
      </c>
      <c r="G194" s="302"/>
      <c r="H194" s="302" t="s">
        <v>1630</v>
      </c>
      <c r="I194" s="302" t="s">
        <v>1566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1631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1632</v>
      </c>
      <c r="D201" s="372"/>
      <c r="E201" s="372"/>
      <c r="F201" s="372" t="s">
        <v>1633</v>
      </c>
      <c r="G201" s="373"/>
      <c r="H201" s="372" t="s">
        <v>1634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1624</v>
      </c>
      <c r="D203" s="302"/>
      <c r="E203" s="302"/>
      <c r="F203" s="325" t="s">
        <v>42</v>
      </c>
      <c r="G203" s="302"/>
      <c r="H203" s="302" t="s">
        <v>1635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43</v>
      </c>
      <c r="G204" s="302"/>
      <c r="H204" s="302" t="s">
        <v>1636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46</v>
      </c>
      <c r="G205" s="302"/>
      <c r="H205" s="302" t="s">
        <v>1637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44</v>
      </c>
      <c r="G206" s="302"/>
      <c r="H206" s="302" t="s">
        <v>1638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45</v>
      </c>
      <c r="G207" s="302"/>
      <c r="H207" s="302" t="s">
        <v>1639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1578</v>
      </c>
      <c r="D209" s="302"/>
      <c r="E209" s="302"/>
      <c r="F209" s="325" t="s">
        <v>78</v>
      </c>
      <c r="G209" s="302"/>
      <c r="H209" s="302" t="s">
        <v>1640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1474</v>
      </c>
      <c r="G210" s="302"/>
      <c r="H210" s="302" t="s">
        <v>1475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1472</v>
      </c>
      <c r="G211" s="302"/>
      <c r="H211" s="302" t="s">
        <v>1641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1476</v>
      </c>
      <c r="G212" s="363"/>
      <c r="H212" s="354" t="s">
        <v>92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1477</v>
      </c>
      <c r="G213" s="363"/>
      <c r="H213" s="354" t="s">
        <v>1449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1602</v>
      </c>
      <c r="D215" s="302"/>
      <c r="E215" s="302"/>
      <c r="F215" s="325">
        <v>1</v>
      </c>
      <c r="G215" s="363"/>
      <c r="H215" s="354" t="s">
        <v>1642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1643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1644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1645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DESKTOP-ZITEK\Petr</dc:creator>
  <cp:lastModifiedBy>DESKTOP-ZITEK\Petr</cp:lastModifiedBy>
  <dcterms:created xsi:type="dcterms:W3CDTF">2024-03-13T08:01:32Z</dcterms:created>
  <dcterms:modified xsi:type="dcterms:W3CDTF">2024-03-13T08:01:39Z</dcterms:modified>
</cp:coreProperties>
</file>